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80" activeTab="0"/>
  </bookViews>
  <sheets>
    <sheet name="Sheet3" sheetId="1" r:id="rId1"/>
  </sheets>
  <definedNames>
    <definedName name="_xlnm._FilterDatabase" localSheetId="0" hidden="1">'Sheet3'!$A$5:$AG$84</definedName>
  </definedNames>
  <calcPr fullCalcOnLoad="1"/>
</workbook>
</file>

<file path=xl/sharedStrings.xml><?xml version="1.0" encoding="utf-8"?>
<sst xmlns="http://schemas.openxmlformats.org/spreadsheetml/2006/main" count="912" uniqueCount="95">
  <si>
    <t>取用水专项整治行动情况统计表（截至10月20日）</t>
  </si>
  <si>
    <t>数据截至：2021年10月20日</t>
  </si>
  <si>
    <t>序号</t>
  </si>
  <si>
    <t>地区</t>
  </si>
  <si>
    <t>登记取水口总数</t>
  </si>
  <si>
    <t>保留类取水口</t>
  </si>
  <si>
    <t>退出类取水口</t>
  </si>
  <si>
    <t>整改类取水口</t>
  </si>
  <si>
    <t>待确认责任主体数量</t>
  </si>
  <si>
    <t>今年12月10日前完成整改取水口</t>
  </si>
  <si>
    <t>总体整改取水口</t>
  </si>
  <si>
    <t>总数</t>
  </si>
  <si>
    <t>其中：工业服务业类数量</t>
  </si>
  <si>
    <t>其中：农灌、农饮取水口数量</t>
  </si>
  <si>
    <t>退出类总数</t>
  </si>
  <si>
    <t>整改销号数量</t>
  </si>
  <si>
    <t>整改完成率</t>
  </si>
  <si>
    <t>其中：工业服务业类取水口</t>
  </si>
  <si>
    <t>其中：农灌、农饮取水口</t>
  </si>
  <si>
    <t>整改类总数</t>
  </si>
  <si>
    <t>其中：工业、服务业类取水口</t>
  </si>
  <si>
    <t>其中：农灌、农饮类取水口</t>
  </si>
  <si>
    <t>数量</t>
  </si>
  <si>
    <t>应完成</t>
  </si>
  <si>
    <t>已完成</t>
  </si>
  <si>
    <t>完成率</t>
  </si>
  <si>
    <t>长春</t>
  </si>
  <si>
    <t>/</t>
  </si>
  <si>
    <t>省水利厅</t>
  </si>
  <si>
    <t>松辽委</t>
  </si>
  <si>
    <t>长春市本级</t>
  </si>
  <si>
    <t>九台区</t>
  </si>
  <si>
    <t>双阳区</t>
  </si>
  <si>
    <t>农安县</t>
  </si>
  <si>
    <t>德惠市</t>
  </si>
  <si>
    <t>榆树市</t>
  </si>
  <si>
    <t>公主岭市</t>
  </si>
  <si>
    <t>吉林</t>
  </si>
  <si>
    <t>吉林市本级</t>
  </si>
  <si>
    <t>永吉县</t>
  </si>
  <si>
    <t>舒兰市</t>
  </si>
  <si>
    <t>磐石市</t>
  </si>
  <si>
    <t>蛟河市</t>
  </si>
  <si>
    <t>桦甸市</t>
  </si>
  <si>
    <t>四平</t>
  </si>
  <si>
    <t>四平市本级</t>
  </si>
  <si>
    <t>梨树县</t>
  </si>
  <si>
    <t>双辽市</t>
  </si>
  <si>
    <t>伊通县</t>
  </si>
  <si>
    <t>辽源</t>
  </si>
  <si>
    <t>辽源市本级</t>
  </si>
  <si>
    <t>东辽县</t>
  </si>
  <si>
    <t>东丰县</t>
  </si>
  <si>
    <t>通化</t>
  </si>
  <si>
    <t>通化市本级</t>
  </si>
  <si>
    <t>通化县</t>
  </si>
  <si>
    <t>辉南县</t>
  </si>
  <si>
    <t>柳河县</t>
  </si>
  <si>
    <t>集安市</t>
  </si>
  <si>
    <t>白山</t>
  </si>
  <si>
    <t>白山市本级</t>
  </si>
  <si>
    <t>江源区</t>
  </si>
  <si>
    <t>靖宇县</t>
  </si>
  <si>
    <t>抚松县</t>
  </si>
  <si>
    <t>长白县</t>
  </si>
  <si>
    <t>临江市</t>
  </si>
  <si>
    <t>白城</t>
  </si>
  <si>
    <t>白城市本级</t>
  </si>
  <si>
    <t>洮北区</t>
  </si>
  <si>
    <t>洮南市</t>
  </si>
  <si>
    <t>通榆县</t>
  </si>
  <si>
    <t>镇赉县</t>
  </si>
  <si>
    <t>大安市</t>
  </si>
  <si>
    <t>松原</t>
  </si>
  <si>
    <t>松原市本级</t>
  </si>
  <si>
    <t>哈达山</t>
  </si>
  <si>
    <t>宁江区</t>
  </si>
  <si>
    <t>前郭县</t>
  </si>
  <si>
    <t>长岭县</t>
  </si>
  <si>
    <t>乾安县</t>
  </si>
  <si>
    <t>扶余市</t>
  </si>
  <si>
    <t>延边州</t>
  </si>
  <si>
    <t>延边州本级</t>
  </si>
  <si>
    <t>D71</t>
  </si>
  <si>
    <t>延吉市</t>
  </si>
  <si>
    <t>敦化市</t>
  </si>
  <si>
    <t>和龙市</t>
  </si>
  <si>
    <t>珲春市</t>
  </si>
  <si>
    <t>图们市</t>
  </si>
  <si>
    <t>安图县</t>
  </si>
  <si>
    <t>汪清县</t>
  </si>
  <si>
    <t>龙井市</t>
  </si>
  <si>
    <t>长白山管委会</t>
  </si>
  <si>
    <t>梅河口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</si>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</sst>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58" fontId="43" fillId="33" borderId="9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9" fontId="1" fillId="33" borderId="9" xfId="25" applyNumberFormat="1" applyFont="1" applyFill="1" applyBorder="1" applyAlignment="1">
      <alignment horizontal="center" vertical="center" wrapText="1"/>
    </xf>
    <xf numFmtId="10" fontId="1" fillId="33" borderId="9" xfId="25" applyNumberFormat="1" applyFont="1" applyFill="1" applyBorder="1" applyAlignment="1">
      <alignment horizontal="center" vertical="center" wrapText="1"/>
    </xf>
    <xf numFmtId="9" fontId="1" fillId="33" borderId="9" xfId="0" applyNumberFormat="1" applyFont="1" applyFill="1" applyBorder="1" applyAlignment="1">
      <alignment horizontal="center" vertical="center" wrapText="1"/>
    </xf>
    <xf numFmtId="10" fontId="1" fillId="33" borderId="9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10" fontId="1" fillId="33" borderId="0" xfId="25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4"/>
  <sheetViews>
    <sheetView tabSelected="1" zoomScaleSheetLayoutView="100" workbookViewId="0" topLeftCell="B1">
      <pane xSplit="1" ySplit="5" topLeftCell="M17" activePane="bottomRight" state="frozen"/>
      <selection pane="bottomRight" activeCell="AF1" sqref="AF1:AH65536"/>
    </sheetView>
  </sheetViews>
  <sheetFormatPr defaultColWidth="9.00390625" defaultRowHeight="14.25"/>
  <cols>
    <col min="1" max="31" width="7.625" style="3" customWidth="1"/>
    <col min="32" max="34" width="7.625" style="3" hidden="1" customWidth="1"/>
    <col min="35" max="16384" width="7.625" style="3" customWidth="1"/>
  </cols>
  <sheetData>
    <row r="1" spans="1:31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3" s="1" customFormat="1" ht="24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20" t="s">
        <v>1</v>
      </c>
      <c r="AD2" s="20"/>
      <c r="AE2" s="20"/>
      <c r="AG2" s="2"/>
    </row>
    <row r="3" spans="1:31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8"/>
      <c r="F3" s="8"/>
      <c r="G3" s="7" t="s">
        <v>6</v>
      </c>
      <c r="H3" s="8"/>
      <c r="I3" s="8"/>
      <c r="J3" s="8"/>
      <c r="K3" s="8"/>
      <c r="L3" s="8"/>
      <c r="M3" s="8"/>
      <c r="N3" s="8"/>
      <c r="O3" s="8"/>
      <c r="P3" s="7" t="s">
        <v>7</v>
      </c>
      <c r="Q3" s="8"/>
      <c r="R3" s="8"/>
      <c r="S3" s="8"/>
      <c r="T3" s="8"/>
      <c r="U3" s="8"/>
      <c r="V3" s="8"/>
      <c r="W3" s="8"/>
      <c r="X3" s="8"/>
      <c r="Y3" s="7" t="s">
        <v>8</v>
      </c>
      <c r="Z3" s="8" t="s">
        <v>9</v>
      </c>
      <c r="AA3" s="8"/>
      <c r="AB3" s="8"/>
      <c r="AC3" s="21" t="s">
        <v>10</v>
      </c>
      <c r="AD3" s="22"/>
      <c r="AE3" s="23"/>
    </row>
    <row r="4" spans="1:31" s="2" customFormat="1" ht="18" customHeight="1">
      <c r="A4" s="8"/>
      <c r="B4" s="8"/>
      <c r="C4" s="8"/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8"/>
      <c r="L4" s="8"/>
      <c r="M4" s="7" t="s">
        <v>18</v>
      </c>
      <c r="N4" s="8"/>
      <c r="O4" s="8"/>
      <c r="P4" s="7" t="s">
        <v>19</v>
      </c>
      <c r="Q4" s="7" t="s">
        <v>15</v>
      </c>
      <c r="R4" s="7" t="s">
        <v>16</v>
      </c>
      <c r="S4" s="7" t="s">
        <v>20</v>
      </c>
      <c r="T4" s="8"/>
      <c r="U4" s="8"/>
      <c r="V4" s="7" t="s">
        <v>21</v>
      </c>
      <c r="W4" s="8"/>
      <c r="X4" s="8"/>
      <c r="Y4" s="7"/>
      <c r="Z4" s="8"/>
      <c r="AA4" s="8"/>
      <c r="AB4" s="8"/>
      <c r="AC4" s="24"/>
      <c r="AD4" s="25"/>
      <c r="AE4" s="26"/>
    </row>
    <row r="5" spans="1:33" s="2" customFormat="1" ht="25.5">
      <c r="A5" s="8"/>
      <c r="B5" s="8"/>
      <c r="C5" s="8"/>
      <c r="D5" s="8"/>
      <c r="E5" s="8"/>
      <c r="F5" s="8"/>
      <c r="G5" s="8"/>
      <c r="H5" s="8"/>
      <c r="I5" s="8"/>
      <c r="J5" s="7" t="s">
        <v>22</v>
      </c>
      <c r="K5" s="7" t="s">
        <v>15</v>
      </c>
      <c r="L5" s="7" t="s">
        <v>16</v>
      </c>
      <c r="M5" s="7" t="s">
        <v>22</v>
      </c>
      <c r="N5" s="7" t="s">
        <v>15</v>
      </c>
      <c r="O5" s="7" t="s">
        <v>16</v>
      </c>
      <c r="P5" s="8"/>
      <c r="Q5" s="8"/>
      <c r="R5" s="8"/>
      <c r="S5" s="7" t="s">
        <v>22</v>
      </c>
      <c r="T5" s="7" t="s">
        <v>15</v>
      </c>
      <c r="U5" s="7" t="s">
        <v>16</v>
      </c>
      <c r="V5" s="7" t="s">
        <v>22</v>
      </c>
      <c r="W5" s="7" t="s">
        <v>15</v>
      </c>
      <c r="X5" s="7" t="s">
        <v>16</v>
      </c>
      <c r="Y5" s="7"/>
      <c r="Z5" s="8" t="s">
        <v>23</v>
      </c>
      <c r="AA5" s="8" t="s">
        <v>24</v>
      </c>
      <c r="AB5" s="8" t="s">
        <v>25</v>
      </c>
      <c r="AC5" s="8" t="s">
        <v>23</v>
      </c>
      <c r="AD5" s="8" t="s">
        <v>24</v>
      </c>
      <c r="AE5" s="8" t="s">
        <v>25</v>
      </c>
      <c r="AG5" s="20"/>
    </row>
    <row r="6" spans="1:33" s="2" customFormat="1" ht="27" customHeight="1">
      <c r="A6" s="9">
        <v>1</v>
      </c>
      <c r="B6" s="7" t="s">
        <v>26</v>
      </c>
      <c r="C6" s="8">
        <f aca="true" t="shared" si="0" ref="C6:H6">SUM(C7:C15)</f>
        <v>28087</v>
      </c>
      <c r="D6" s="8">
        <f t="shared" si="0"/>
        <v>1687</v>
      </c>
      <c r="E6" s="8">
        <f t="shared" si="0"/>
        <v>1617</v>
      </c>
      <c r="F6" s="8">
        <f t="shared" si="0"/>
        <v>71</v>
      </c>
      <c r="G6" s="8">
        <f t="shared" si="0"/>
        <v>66</v>
      </c>
      <c r="H6" s="8">
        <f t="shared" si="0"/>
        <v>66</v>
      </c>
      <c r="I6" s="16">
        <f>H6/G6</f>
        <v>1</v>
      </c>
      <c r="J6" s="8">
        <f>SUM(J7:J15)</f>
        <v>66</v>
      </c>
      <c r="K6" s="8">
        <f>SUM(K7:K15)</f>
        <v>66</v>
      </c>
      <c r="L6" s="16">
        <f>K6/J6</f>
        <v>1</v>
      </c>
      <c r="M6" s="7" t="s">
        <v>27</v>
      </c>
      <c r="N6" s="7" t="s">
        <v>27</v>
      </c>
      <c r="O6" s="7" t="s">
        <v>27</v>
      </c>
      <c r="P6" s="8">
        <f aca="true" t="shared" si="1" ref="P6:S6">SUM(P7:P15)</f>
        <v>26324</v>
      </c>
      <c r="Q6" s="8">
        <f t="shared" si="1"/>
        <v>261</v>
      </c>
      <c r="R6" s="17">
        <f aca="true" t="shared" si="2" ref="R6:R24">Q6/P6</f>
        <v>0.009914906549156664</v>
      </c>
      <c r="S6" s="8">
        <f>SUM(S7:S15)</f>
        <v>691</v>
      </c>
      <c r="T6" s="8">
        <f>32+113</f>
        <v>145</v>
      </c>
      <c r="U6" s="17">
        <f aca="true" t="shared" si="3" ref="U6:U24">T6/S6</f>
        <v>0.2098408104196816</v>
      </c>
      <c r="V6" s="8">
        <f>SUM(V7:V15)</f>
        <v>25633</v>
      </c>
      <c r="W6" s="8">
        <v>0</v>
      </c>
      <c r="X6" s="16">
        <f aca="true" t="shared" si="4" ref="X6:X16">W6/V6</f>
        <v>0</v>
      </c>
      <c r="Y6" s="8">
        <f>SUM(Y7:Y15)</f>
        <v>11</v>
      </c>
      <c r="Z6" s="8">
        <f>J6+S6</f>
        <v>757</v>
      </c>
      <c r="AA6" s="8">
        <f>K6+T6</f>
        <v>211</v>
      </c>
      <c r="AB6" s="17">
        <f aca="true" t="shared" si="5" ref="AB6:AB23">AA6/Z6</f>
        <v>0.27873183619550856</v>
      </c>
      <c r="AC6" s="8">
        <f>G6+P6</f>
        <v>26390</v>
      </c>
      <c r="AD6" s="8">
        <f>H6+Q6</f>
        <v>327</v>
      </c>
      <c r="AE6" s="17">
        <f aca="true" t="shared" si="6" ref="AE6:AE9">AD6/AC6</f>
        <v>0.012391057218643425</v>
      </c>
      <c r="AG6" s="28">
        <f aca="true" t="shared" si="7" ref="AG6:AG16">V6+S6+G6+D6</f>
        <v>28077</v>
      </c>
    </row>
    <row r="7" spans="1:33" s="2" customFormat="1" ht="25.5" customHeight="1">
      <c r="A7" s="10"/>
      <c r="B7" s="11" t="s">
        <v>28</v>
      </c>
      <c r="C7" s="8">
        <f>85+2</f>
        <v>87</v>
      </c>
      <c r="D7" s="8">
        <v>87</v>
      </c>
      <c r="E7" s="8">
        <v>74</v>
      </c>
      <c r="F7" s="8">
        <f>11+3</f>
        <v>14</v>
      </c>
      <c r="G7" s="7" t="s">
        <v>27</v>
      </c>
      <c r="H7" s="7" t="s">
        <v>27</v>
      </c>
      <c r="I7" s="7" t="s">
        <v>27</v>
      </c>
      <c r="J7" s="7" t="s">
        <v>27</v>
      </c>
      <c r="K7" s="7" t="s">
        <v>27</v>
      </c>
      <c r="L7" s="7" t="s">
        <v>27</v>
      </c>
      <c r="M7" s="7" t="s">
        <v>27</v>
      </c>
      <c r="N7" s="7" t="s">
        <v>27</v>
      </c>
      <c r="O7" s="7" t="s">
        <v>27</v>
      </c>
      <c r="P7" s="7" t="s">
        <v>27</v>
      </c>
      <c r="Q7" s="7" t="s">
        <v>27</v>
      </c>
      <c r="R7" s="7" t="s">
        <v>27</v>
      </c>
      <c r="S7" s="7" t="s">
        <v>27</v>
      </c>
      <c r="T7" s="7" t="s">
        <v>27</v>
      </c>
      <c r="U7" s="7" t="s">
        <v>27</v>
      </c>
      <c r="V7" s="7" t="s">
        <v>27</v>
      </c>
      <c r="W7" s="7" t="s">
        <v>27</v>
      </c>
      <c r="X7" s="7" t="s">
        <v>27</v>
      </c>
      <c r="Y7" s="7" t="s">
        <v>27</v>
      </c>
      <c r="Z7" s="7" t="s">
        <v>27</v>
      </c>
      <c r="AA7" s="7" t="s">
        <v>27</v>
      </c>
      <c r="AB7" s="7" t="s">
        <v>27</v>
      </c>
      <c r="AC7" s="8" t="s">
        <v>27</v>
      </c>
      <c r="AD7" s="7" t="s">
        <v>27</v>
      </c>
      <c r="AE7" s="7" t="s">
        <v>27</v>
      </c>
      <c r="AG7" s="28">
        <f>D7</f>
        <v>87</v>
      </c>
    </row>
    <row r="8" spans="1:33" s="2" customFormat="1" ht="27" customHeight="1">
      <c r="A8" s="10"/>
      <c r="B8" s="11" t="s">
        <v>29</v>
      </c>
      <c r="C8" s="8">
        <v>1</v>
      </c>
      <c r="D8" s="8">
        <v>1</v>
      </c>
      <c r="E8" s="8">
        <v>1</v>
      </c>
      <c r="F8" s="8">
        <v>0</v>
      </c>
      <c r="G8" s="7" t="s">
        <v>27</v>
      </c>
      <c r="H8" s="7" t="s">
        <v>27</v>
      </c>
      <c r="I8" s="7" t="s">
        <v>27</v>
      </c>
      <c r="J8" s="7" t="s">
        <v>27</v>
      </c>
      <c r="K8" s="7" t="s">
        <v>27</v>
      </c>
      <c r="L8" s="7" t="s">
        <v>27</v>
      </c>
      <c r="M8" s="7" t="s">
        <v>27</v>
      </c>
      <c r="N8" s="7" t="s">
        <v>27</v>
      </c>
      <c r="O8" s="7" t="s">
        <v>27</v>
      </c>
      <c r="P8" s="7" t="s">
        <v>27</v>
      </c>
      <c r="Q8" s="7" t="s">
        <v>27</v>
      </c>
      <c r="R8" s="7" t="s">
        <v>27</v>
      </c>
      <c r="S8" s="7" t="s">
        <v>27</v>
      </c>
      <c r="T8" s="7" t="s">
        <v>27</v>
      </c>
      <c r="U8" s="7" t="s">
        <v>27</v>
      </c>
      <c r="V8" s="7" t="s">
        <v>27</v>
      </c>
      <c r="W8" s="7" t="s">
        <v>27</v>
      </c>
      <c r="X8" s="7" t="s">
        <v>27</v>
      </c>
      <c r="Y8" s="27">
        <v>1</v>
      </c>
      <c r="Z8" s="7" t="s">
        <v>27</v>
      </c>
      <c r="AA8" s="7" t="s">
        <v>27</v>
      </c>
      <c r="AB8" s="7" t="s">
        <v>27</v>
      </c>
      <c r="AC8" s="8" t="s">
        <v>27</v>
      </c>
      <c r="AD8" s="7" t="s">
        <v>27</v>
      </c>
      <c r="AE8" s="7" t="s">
        <v>27</v>
      </c>
      <c r="AG8" s="20"/>
    </row>
    <row r="9" spans="1:33" s="2" customFormat="1" ht="19.5" customHeight="1">
      <c r="A9" s="10"/>
      <c r="B9" s="12" t="s">
        <v>30</v>
      </c>
      <c r="C9" s="8">
        <v>1026</v>
      </c>
      <c r="D9" s="8">
        <v>713</v>
      </c>
      <c r="E9" s="8">
        <f>D9-F9</f>
        <v>686</v>
      </c>
      <c r="F9" s="8">
        <v>27</v>
      </c>
      <c r="G9" s="7" t="s">
        <v>27</v>
      </c>
      <c r="H9" s="7" t="s">
        <v>27</v>
      </c>
      <c r="I9" s="7" t="s">
        <v>27</v>
      </c>
      <c r="J9" s="7" t="s">
        <v>27</v>
      </c>
      <c r="K9" s="7" t="s">
        <v>27</v>
      </c>
      <c r="L9" s="7" t="s">
        <v>27</v>
      </c>
      <c r="M9" s="7" t="s">
        <v>27</v>
      </c>
      <c r="N9" s="7" t="s">
        <v>27</v>
      </c>
      <c r="O9" s="7" t="s">
        <v>27</v>
      </c>
      <c r="P9" s="8">
        <v>303</v>
      </c>
      <c r="Q9" s="8">
        <v>12</v>
      </c>
      <c r="R9" s="17">
        <f t="shared" si="2"/>
        <v>0.039603960396039604</v>
      </c>
      <c r="S9" s="8">
        <v>23</v>
      </c>
      <c r="T9" s="8">
        <v>12</v>
      </c>
      <c r="U9" s="17">
        <f t="shared" si="3"/>
        <v>0.5217391304347826</v>
      </c>
      <c r="V9" s="8">
        <v>280</v>
      </c>
      <c r="W9" s="8">
        <v>0</v>
      </c>
      <c r="X9" s="16">
        <f t="shared" si="4"/>
        <v>0</v>
      </c>
      <c r="Y9" s="27">
        <v>10</v>
      </c>
      <c r="Z9" s="8">
        <f>S9</f>
        <v>23</v>
      </c>
      <c r="AA9" s="8">
        <f>T9</f>
        <v>12</v>
      </c>
      <c r="AB9" s="17">
        <f t="shared" si="5"/>
        <v>0.5217391304347826</v>
      </c>
      <c r="AC9" s="8">
        <f>P9</f>
        <v>303</v>
      </c>
      <c r="AD9" s="8">
        <f>Q9</f>
        <v>12</v>
      </c>
      <c r="AE9" s="17">
        <f t="shared" si="6"/>
        <v>0.039603960396039604</v>
      </c>
      <c r="AG9" s="28">
        <f>V9+S9+D9</f>
        <v>1016</v>
      </c>
    </row>
    <row r="10" spans="1:33" s="2" customFormat="1" ht="19.5" customHeight="1">
      <c r="A10" s="10"/>
      <c r="B10" s="13" t="s">
        <v>31</v>
      </c>
      <c r="C10" s="8">
        <v>3751</v>
      </c>
      <c r="D10" s="8">
        <v>44</v>
      </c>
      <c r="E10" s="8">
        <v>36</v>
      </c>
      <c r="F10" s="8">
        <v>8</v>
      </c>
      <c r="G10" s="8">
        <v>3</v>
      </c>
      <c r="H10" s="8">
        <v>3</v>
      </c>
      <c r="I10" s="16">
        <f aca="true" t="shared" si="8" ref="I10:I14">H10/G10</f>
        <v>1</v>
      </c>
      <c r="J10" s="8">
        <v>3</v>
      </c>
      <c r="K10" s="8">
        <v>3</v>
      </c>
      <c r="L10" s="16">
        <f aca="true" t="shared" si="9" ref="L10:L14">K10/J10</f>
        <v>1</v>
      </c>
      <c r="M10" s="7" t="s">
        <v>27</v>
      </c>
      <c r="N10" s="7" t="s">
        <v>27</v>
      </c>
      <c r="O10" s="7" t="s">
        <v>27</v>
      </c>
      <c r="P10" s="8">
        <v>3704</v>
      </c>
      <c r="Q10" s="8">
        <v>106</v>
      </c>
      <c r="R10" s="16">
        <f t="shared" si="2"/>
        <v>0.028617710583153346</v>
      </c>
      <c r="S10" s="8">
        <v>135</v>
      </c>
      <c r="T10" s="8">
        <v>106</v>
      </c>
      <c r="U10" s="16">
        <f t="shared" si="3"/>
        <v>0.7851851851851852</v>
      </c>
      <c r="V10" s="8">
        <v>3569</v>
      </c>
      <c r="W10" s="8">
        <v>0</v>
      </c>
      <c r="X10" s="16">
        <f t="shared" si="4"/>
        <v>0</v>
      </c>
      <c r="Y10" s="7" t="s">
        <v>27</v>
      </c>
      <c r="Z10" s="8">
        <f>J10+S10</f>
        <v>138</v>
      </c>
      <c r="AA10" s="8">
        <f aca="true" t="shared" si="10" ref="AA7:AA15">K10+T10</f>
        <v>109</v>
      </c>
      <c r="AB10" s="17">
        <f t="shared" si="5"/>
        <v>0.7898550724637681</v>
      </c>
      <c r="AC10" s="8">
        <f>G10+P10</f>
        <v>3707</v>
      </c>
      <c r="AD10" s="8">
        <f>H10+Q10</f>
        <v>109</v>
      </c>
      <c r="AE10" s="17">
        <f aca="true" t="shared" si="11" ref="AE10:AE16">AD10/AC10</f>
        <v>0.02940383059077421</v>
      </c>
      <c r="AG10" s="28">
        <f t="shared" si="7"/>
        <v>3751</v>
      </c>
    </row>
    <row r="11" spans="1:33" s="2" customFormat="1" ht="19.5" customHeight="1">
      <c r="A11" s="10"/>
      <c r="B11" s="13" t="s">
        <v>32</v>
      </c>
      <c r="C11" s="8">
        <v>1551</v>
      </c>
      <c r="D11" s="8">
        <v>102</v>
      </c>
      <c r="E11" s="8">
        <v>102</v>
      </c>
      <c r="F11" s="8">
        <v>0</v>
      </c>
      <c r="G11" s="7" t="s">
        <v>27</v>
      </c>
      <c r="H11" s="7" t="s">
        <v>27</v>
      </c>
      <c r="I11" s="7" t="s">
        <v>27</v>
      </c>
      <c r="J11" s="7" t="s">
        <v>27</v>
      </c>
      <c r="K11" s="7" t="s">
        <v>27</v>
      </c>
      <c r="L11" s="7" t="s">
        <v>27</v>
      </c>
      <c r="M11" s="7" t="s">
        <v>27</v>
      </c>
      <c r="N11" s="7" t="s">
        <v>27</v>
      </c>
      <c r="O11" s="7" t="s">
        <v>27</v>
      </c>
      <c r="P11" s="8">
        <v>1449</v>
      </c>
      <c r="Q11" s="8">
        <v>15</v>
      </c>
      <c r="R11" s="17">
        <f t="shared" si="2"/>
        <v>0.010351966873706004</v>
      </c>
      <c r="S11" s="8">
        <v>16</v>
      </c>
      <c r="T11" s="8">
        <v>15</v>
      </c>
      <c r="U11" s="16">
        <f t="shared" si="3"/>
        <v>0.9375</v>
      </c>
      <c r="V11" s="8">
        <v>1433</v>
      </c>
      <c r="W11" s="8">
        <v>0</v>
      </c>
      <c r="X11" s="16">
        <f t="shared" si="4"/>
        <v>0</v>
      </c>
      <c r="Y11" s="7" t="s">
        <v>27</v>
      </c>
      <c r="Z11" s="8">
        <f>S11</f>
        <v>16</v>
      </c>
      <c r="AA11" s="8">
        <f>T11</f>
        <v>15</v>
      </c>
      <c r="AB11" s="17">
        <f t="shared" si="5"/>
        <v>0.9375</v>
      </c>
      <c r="AC11" s="8">
        <f>P11</f>
        <v>1449</v>
      </c>
      <c r="AD11" s="8">
        <f>Q11</f>
        <v>15</v>
      </c>
      <c r="AE11" s="17">
        <f t="shared" si="11"/>
        <v>0.010351966873706004</v>
      </c>
      <c r="AG11" s="28">
        <f>V11+S11+D11</f>
        <v>1551</v>
      </c>
    </row>
    <row r="12" spans="1:33" s="2" customFormat="1" ht="19.5" customHeight="1">
      <c r="A12" s="10"/>
      <c r="B12" s="13" t="s">
        <v>33</v>
      </c>
      <c r="C12" s="8">
        <v>1015</v>
      </c>
      <c r="D12" s="8">
        <v>169</v>
      </c>
      <c r="E12" s="8">
        <v>161</v>
      </c>
      <c r="F12" s="8">
        <v>8</v>
      </c>
      <c r="G12" s="8">
        <v>25</v>
      </c>
      <c r="H12" s="8">
        <v>25</v>
      </c>
      <c r="I12" s="16">
        <f t="shared" si="8"/>
        <v>1</v>
      </c>
      <c r="J12" s="8">
        <v>25</v>
      </c>
      <c r="K12" s="8">
        <v>25</v>
      </c>
      <c r="L12" s="16">
        <f t="shared" si="9"/>
        <v>1</v>
      </c>
      <c r="M12" s="7" t="s">
        <v>27</v>
      </c>
      <c r="N12" s="7" t="s">
        <v>27</v>
      </c>
      <c r="O12" s="7" t="s">
        <v>27</v>
      </c>
      <c r="P12" s="8">
        <v>821</v>
      </c>
      <c r="Q12" s="8">
        <v>9</v>
      </c>
      <c r="R12" s="17">
        <f t="shared" si="2"/>
        <v>0.010962241169305725</v>
      </c>
      <c r="S12" s="8">
        <v>14</v>
      </c>
      <c r="T12" s="8">
        <v>9</v>
      </c>
      <c r="U12" s="16">
        <f t="shared" si="3"/>
        <v>0.6428571428571429</v>
      </c>
      <c r="V12" s="8">
        <v>807</v>
      </c>
      <c r="W12" s="8">
        <v>0</v>
      </c>
      <c r="X12" s="16">
        <f t="shared" si="4"/>
        <v>0</v>
      </c>
      <c r="Y12" s="7" t="s">
        <v>27</v>
      </c>
      <c r="Z12" s="8">
        <f aca="true" t="shared" si="12" ref="Z12:Z23">J12+S12</f>
        <v>39</v>
      </c>
      <c r="AA12" s="8">
        <f t="shared" si="10"/>
        <v>34</v>
      </c>
      <c r="AB12" s="17">
        <f t="shared" si="5"/>
        <v>0.8717948717948718</v>
      </c>
      <c r="AC12" s="8">
        <f>G12+P12</f>
        <v>846</v>
      </c>
      <c r="AD12" s="8">
        <f>H12+Q12</f>
        <v>34</v>
      </c>
      <c r="AE12" s="17">
        <f t="shared" si="11"/>
        <v>0.04018912529550828</v>
      </c>
      <c r="AG12" s="28">
        <f t="shared" si="7"/>
        <v>1015</v>
      </c>
    </row>
    <row r="13" spans="1:33" s="2" customFormat="1" ht="19.5" customHeight="1">
      <c r="A13" s="10"/>
      <c r="B13" s="13" t="s">
        <v>34</v>
      </c>
      <c r="C13" s="8">
        <v>6157</v>
      </c>
      <c r="D13" s="8">
        <v>268</v>
      </c>
      <c r="E13" s="8">
        <v>268</v>
      </c>
      <c r="F13" s="8">
        <v>0</v>
      </c>
      <c r="G13" s="8">
        <v>16</v>
      </c>
      <c r="H13" s="8">
        <v>16</v>
      </c>
      <c r="I13" s="16">
        <f t="shared" si="8"/>
        <v>1</v>
      </c>
      <c r="J13" s="8">
        <v>16</v>
      </c>
      <c r="K13" s="8">
        <v>16</v>
      </c>
      <c r="L13" s="16">
        <f t="shared" si="9"/>
        <v>1</v>
      </c>
      <c r="M13" s="7" t="s">
        <v>27</v>
      </c>
      <c r="N13" s="7" t="s">
        <v>27</v>
      </c>
      <c r="O13" s="7" t="s">
        <v>27</v>
      </c>
      <c r="P13" s="8">
        <v>5873</v>
      </c>
      <c r="Q13" s="8">
        <v>6</v>
      </c>
      <c r="R13" s="17">
        <f t="shared" si="2"/>
        <v>0.001021624382768602</v>
      </c>
      <c r="S13" s="8">
        <v>54</v>
      </c>
      <c r="T13" s="8">
        <v>6</v>
      </c>
      <c r="U13" s="17">
        <f t="shared" si="3"/>
        <v>0.1111111111111111</v>
      </c>
      <c r="V13" s="8">
        <v>5819</v>
      </c>
      <c r="W13" s="8">
        <v>0</v>
      </c>
      <c r="X13" s="16">
        <f t="shared" si="4"/>
        <v>0</v>
      </c>
      <c r="Y13" s="7" t="s">
        <v>27</v>
      </c>
      <c r="Z13" s="8">
        <f t="shared" si="12"/>
        <v>70</v>
      </c>
      <c r="AA13" s="8">
        <f t="shared" si="10"/>
        <v>22</v>
      </c>
      <c r="AB13" s="17">
        <f t="shared" si="5"/>
        <v>0.3142857142857143</v>
      </c>
      <c r="AC13" s="8">
        <f>G13+P13</f>
        <v>5889</v>
      </c>
      <c r="AD13" s="8">
        <f>H13+Q13</f>
        <v>22</v>
      </c>
      <c r="AE13" s="17">
        <f t="shared" si="11"/>
        <v>0.0037357785702156563</v>
      </c>
      <c r="AG13" s="28">
        <f t="shared" si="7"/>
        <v>6157</v>
      </c>
    </row>
    <row r="14" spans="1:33" s="2" customFormat="1" ht="19.5" customHeight="1">
      <c r="A14" s="10"/>
      <c r="B14" s="14" t="s">
        <v>35</v>
      </c>
      <c r="C14" s="8">
        <v>12095</v>
      </c>
      <c r="D14" s="8">
        <v>200</v>
      </c>
      <c r="E14" s="8">
        <v>188</v>
      </c>
      <c r="F14" s="8">
        <v>12</v>
      </c>
      <c r="G14" s="8">
        <v>22</v>
      </c>
      <c r="H14" s="8">
        <v>22</v>
      </c>
      <c r="I14" s="16">
        <f t="shared" si="8"/>
        <v>1</v>
      </c>
      <c r="J14" s="8">
        <v>22</v>
      </c>
      <c r="K14" s="8">
        <v>22</v>
      </c>
      <c r="L14" s="16">
        <f t="shared" si="9"/>
        <v>1</v>
      </c>
      <c r="M14" s="7" t="s">
        <v>27</v>
      </c>
      <c r="N14" s="7" t="s">
        <v>27</v>
      </c>
      <c r="O14" s="7" t="s">
        <v>27</v>
      </c>
      <c r="P14" s="8">
        <v>11873</v>
      </c>
      <c r="Q14" s="8">
        <v>0</v>
      </c>
      <c r="R14" s="16">
        <f t="shared" si="2"/>
        <v>0</v>
      </c>
      <c r="S14" s="8">
        <v>9</v>
      </c>
      <c r="T14" s="8">
        <v>0</v>
      </c>
      <c r="U14" s="16">
        <f t="shared" si="3"/>
        <v>0</v>
      </c>
      <c r="V14" s="8">
        <v>11864</v>
      </c>
      <c r="W14" s="8">
        <v>0</v>
      </c>
      <c r="X14" s="16">
        <f t="shared" si="4"/>
        <v>0</v>
      </c>
      <c r="Y14" s="7" t="s">
        <v>27</v>
      </c>
      <c r="Z14" s="8">
        <f t="shared" si="12"/>
        <v>31</v>
      </c>
      <c r="AA14" s="8">
        <f t="shared" si="10"/>
        <v>22</v>
      </c>
      <c r="AB14" s="17">
        <f t="shared" si="5"/>
        <v>0.7096774193548387</v>
      </c>
      <c r="AC14" s="8">
        <f>G14+P14</f>
        <v>11895</v>
      </c>
      <c r="AD14" s="8">
        <f>H14+Q14</f>
        <v>22</v>
      </c>
      <c r="AE14" s="17">
        <f t="shared" si="11"/>
        <v>0.0018495166036149643</v>
      </c>
      <c r="AG14" s="28">
        <f t="shared" si="7"/>
        <v>12095</v>
      </c>
    </row>
    <row r="15" spans="1:33" s="2" customFormat="1" ht="19.5" customHeight="1">
      <c r="A15" s="15"/>
      <c r="B15" s="14" t="s">
        <v>36</v>
      </c>
      <c r="C15" s="8">
        <v>2404</v>
      </c>
      <c r="D15" s="8">
        <v>103</v>
      </c>
      <c r="E15" s="8">
        <v>101</v>
      </c>
      <c r="F15" s="8">
        <v>2</v>
      </c>
      <c r="G15" s="7" t="s">
        <v>27</v>
      </c>
      <c r="H15" s="7" t="s">
        <v>27</v>
      </c>
      <c r="I15" s="7" t="s">
        <v>27</v>
      </c>
      <c r="J15" s="7" t="s">
        <v>27</v>
      </c>
      <c r="K15" s="7" t="s">
        <v>27</v>
      </c>
      <c r="L15" s="7" t="s">
        <v>27</v>
      </c>
      <c r="M15" s="7" t="s">
        <v>27</v>
      </c>
      <c r="N15" s="7" t="s">
        <v>27</v>
      </c>
      <c r="O15" s="7" t="s">
        <v>27</v>
      </c>
      <c r="P15" s="8">
        <v>2301</v>
      </c>
      <c r="Q15" s="8">
        <v>113</v>
      </c>
      <c r="R15" s="17">
        <f t="shared" si="2"/>
        <v>0.049109083007388095</v>
      </c>
      <c r="S15" s="8">
        <v>440</v>
      </c>
      <c r="T15" s="8">
        <v>113</v>
      </c>
      <c r="U15" s="17">
        <f t="shared" si="3"/>
        <v>0.25681818181818183</v>
      </c>
      <c r="V15" s="8">
        <v>1861</v>
      </c>
      <c r="W15" s="8">
        <v>0</v>
      </c>
      <c r="X15" s="16">
        <f t="shared" si="4"/>
        <v>0</v>
      </c>
      <c r="Y15" s="7" t="s">
        <v>27</v>
      </c>
      <c r="Z15" s="8">
        <f>S15</f>
        <v>440</v>
      </c>
      <c r="AA15" s="8">
        <f>T15</f>
        <v>113</v>
      </c>
      <c r="AB15" s="17">
        <f t="shared" si="5"/>
        <v>0.25681818181818183</v>
      </c>
      <c r="AC15" s="8">
        <f>P15</f>
        <v>2301</v>
      </c>
      <c r="AD15" s="8">
        <f>Q15</f>
        <v>113</v>
      </c>
      <c r="AE15" s="17">
        <f t="shared" si="11"/>
        <v>0.049109083007388095</v>
      </c>
      <c r="AG15" s="28">
        <f>V15+S15+D15</f>
        <v>2404</v>
      </c>
    </row>
    <row r="16" spans="1:33" s="2" customFormat="1" ht="19.5" customHeight="1">
      <c r="A16" s="9">
        <v>2</v>
      </c>
      <c r="B16" s="7" t="s">
        <v>37</v>
      </c>
      <c r="C16" s="8">
        <f aca="true" t="shared" si="13" ref="C16:H16">SUM(C17:C23)</f>
        <v>6357</v>
      </c>
      <c r="D16" s="8">
        <f t="shared" si="13"/>
        <v>1049</v>
      </c>
      <c r="E16" s="8">
        <f t="shared" si="13"/>
        <v>342</v>
      </c>
      <c r="F16" s="8">
        <f t="shared" si="13"/>
        <v>707</v>
      </c>
      <c r="G16" s="8">
        <f t="shared" si="13"/>
        <v>62</v>
      </c>
      <c r="H16" s="8">
        <f t="shared" si="13"/>
        <v>62</v>
      </c>
      <c r="I16" s="16">
        <f aca="true" t="shared" si="14" ref="I16:I19">H16/G16</f>
        <v>1</v>
      </c>
      <c r="J16" s="8">
        <f aca="true" t="shared" si="15" ref="J16:N16">SUM(J17:J23)</f>
        <v>57</v>
      </c>
      <c r="K16" s="8">
        <f t="shared" si="15"/>
        <v>57</v>
      </c>
      <c r="L16" s="16">
        <f aca="true" t="shared" si="16" ref="L16:L19">K16/J16</f>
        <v>1</v>
      </c>
      <c r="M16" s="8">
        <f t="shared" si="15"/>
        <v>5</v>
      </c>
      <c r="N16" s="8">
        <f t="shared" si="15"/>
        <v>5</v>
      </c>
      <c r="O16" s="16">
        <f>N16/M16</f>
        <v>1</v>
      </c>
      <c r="P16" s="8">
        <f aca="true" t="shared" si="17" ref="P16:T16">SUM(P17:P23)</f>
        <v>5246</v>
      </c>
      <c r="Q16" s="8">
        <f t="shared" si="17"/>
        <v>75</v>
      </c>
      <c r="R16" s="17">
        <f t="shared" si="2"/>
        <v>0.0142966069386199</v>
      </c>
      <c r="S16" s="8">
        <f t="shared" si="17"/>
        <v>221</v>
      </c>
      <c r="T16" s="8">
        <f t="shared" si="17"/>
        <v>73</v>
      </c>
      <c r="U16" s="17">
        <f t="shared" si="3"/>
        <v>0.33031674208144796</v>
      </c>
      <c r="V16" s="8">
        <f>SUM(V17:V23)</f>
        <v>5025</v>
      </c>
      <c r="W16" s="8">
        <v>0</v>
      </c>
      <c r="X16" s="16">
        <f t="shared" si="4"/>
        <v>0</v>
      </c>
      <c r="Y16" s="7" t="s">
        <v>27</v>
      </c>
      <c r="Z16" s="8">
        <f t="shared" si="12"/>
        <v>278</v>
      </c>
      <c r="AA16" s="8">
        <f aca="true" t="shared" si="18" ref="AA16:AA23">K16+T16</f>
        <v>130</v>
      </c>
      <c r="AB16" s="17">
        <f t="shared" si="5"/>
        <v>0.4676258992805755</v>
      </c>
      <c r="AC16" s="8">
        <f>G16+P16</f>
        <v>5308</v>
      </c>
      <c r="AD16" s="8">
        <f>H16+Q16</f>
        <v>137</v>
      </c>
      <c r="AE16" s="17">
        <f t="shared" si="11"/>
        <v>0.025810097965335344</v>
      </c>
      <c r="AG16" s="28">
        <f t="shared" si="7"/>
        <v>6357</v>
      </c>
    </row>
    <row r="17" spans="1:33" s="2" customFormat="1" ht="19.5" customHeight="1">
      <c r="A17" s="10"/>
      <c r="B17" s="11" t="s">
        <v>28</v>
      </c>
      <c r="C17" s="8">
        <v>52</v>
      </c>
      <c r="D17" s="8">
        <v>46</v>
      </c>
      <c r="E17" s="8">
        <v>27</v>
      </c>
      <c r="F17" s="8">
        <v>19</v>
      </c>
      <c r="G17" s="8">
        <v>4</v>
      </c>
      <c r="H17" s="8">
        <v>4</v>
      </c>
      <c r="I17" s="16">
        <f t="shared" si="14"/>
        <v>1</v>
      </c>
      <c r="J17" s="8">
        <v>4</v>
      </c>
      <c r="K17" s="8">
        <v>4</v>
      </c>
      <c r="L17" s="16">
        <f t="shared" si="16"/>
        <v>1</v>
      </c>
      <c r="M17" s="7" t="s">
        <v>27</v>
      </c>
      <c r="N17" s="7" t="s">
        <v>27</v>
      </c>
      <c r="O17" s="7" t="s">
        <v>27</v>
      </c>
      <c r="P17" s="8">
        <v>2</v>
      </c>
      <c r="Q17" s="8">
        <v>2</v>
      </c>
      <c r="R17" s="16">
        <f t="shared" si="2"/>
        <v>1</v>
      </c>
      <c r="S17" s="8">
        <v>2</v>
      </c>
      <c r="T17" s="8">
        <v>2</v>
      </c>
      <c r="U17" s="16">
        <f t="shared" si="3"/>
        <v>1</v>
      </c>
      <c r="V17" s="7" t="s">
        <v>27</v>
      </c>
      <c r="W17" s="7" t="s">
        <v>27</v>
      </c>
      <c r="X17" s="7" t="s">
        <v>27</v>
      </c>
      <c r="Y17" s="7" t="s">
        <v>27</v>
      </c>
      <c r="Z17" s="8">
        <f t="shared" si="12"/>
        <v>6</v>
      </c>
      <c r="AA17" s="8">
        <f t="shared" si="18"/>
        <v>6</v>
      </c>
      <c r="AB17" s="16">
        <f t="shared" si="5"/>
        <v>1</v>
      </c>
      <c r="AC17" s="8">
        <f>G17+P17</f>
        <v>6</v>
      </c>
      <c r="AD17" s="8">
        <f>H17+Q17</f>
        <v>6</v>
      </c>
      <c r="AE17" s="16">
        <f aca="true" t="shared" si="19" ref="AE17:AE24">AD17/AC17</f>
        <v>1</v>
      </c>
      <c r="AG17" s="28">
        <f>S17+G17+D17</f>
        <v>52</v>
      </c>
    </row>
    <row r="18" spans="1:33" s="2" customFormat="1" ht="19.5" customHeight="1">
      <c r="A18" s="10"/>
      <c r="B18" s="12" t="s">
        <v>38</v>
      </c>
      <c r="C18" s="8">
        <v>862</v>
      </c>
      <c r="D18" s="8">
        <v>108</v>
      </c>
      <c r="E18" s="8">
        <v>108</v>
      </c>
      <c r="F18" s="8">
        <v>0</v>
      </c>
      <c r="G18" s="8">
        <v>1</v>
      </c>
      <c r="H18" s="8">
        <v>1</v>
      </c>
      <c r="I18" s="16">
        <f t="shared" si="14"/>
        <v>1</v>
      </c>
      <c r="J18" s="8">
        <v>1</v>
      </c>
      <c r="K18" s="8">
        <v>1</v>
      </c>
      <c r="L18" s="16">
        <f t="shared" si="16"/>
        <v>1</v>
      </c>
      <c r="M18" s="7" t="s">
        <v>27</v>
      </c>
      <c r="N18" s="7" t="s">
        <v>27</v>
      </c>
      <c r="O18" s="7" t="s">
        <v>27</v>
      </c>
      <c r="P18" s="8">
        <v>753</v>
      </c>
      <c r="Q18" s="8">
        <v>0</v>
      </c>
      <c r="R18" s="16">
        <f t="shared" si="2"/>
        <v>0</v>
      </c>
      <c r="S18" s="8">
        <v>1</v>
      </c>
      <c r="T18" s="8">
        <v>0</v>
      </c>
      <c r="U18" s="16">
        <f t="shared" si="3"/>
        <v>0</v>
      </c>
      <c r="V18" s="8">
        <v>752</v>
      </c>
      <c r="W18" s="8">
        <v>0</v>
      </c>
      <c r="X18" s="16">
        <f aca="true" t="shared" si="20" ref="X18:X24">W18/V18</f>
        <v>0</v>
      </c>
      <c r="Y18" s="7" t="s">
        <v>27</v>
      </c>
      <c r="Z18" s="8">
        <f t="shared" si="12"/>
        <v>2</v>
      </c>
      <c r="AA18" s="8">
        <f t="shared" si="18"/>
        <v>1</v>
      </c>
      <c r="AB18" s="16">
        <f t="shared" si="5"/>
        <v>0.5</v>
      </c>
      <c r="AC18" s="8">
        <f>G18+P18</f>
        <v>754</v>
      </c>
      <c r="AD18" s="8">
        <f>H18+Q18</f>
        <v>1</v>
      </c>
      <c r="AE18" s="17">
        <f t="shared" si="19"/>
        <v>0.001326259946949602</v>
      </c>
      <c r="AG18" s="28">
        <f>V18+S18+G18+D18</f>
        <v>862</v>
      </c>
    </row>
    <row r="19" spans="1:33" s="2" customFormat="1" ht="19.5" customHeight="1">
      <c r="A19" s="10"/>
      <c r="B19" s="12" t="s">
        <v>39</v>
      </c>
      <c r="C19" s="8">
        <v>1838</v>
      </c>
      <c r="D19" s="8">
        <v>64</v>
      </c>
      <c r="E19" s="8">
        <v>61</v>
      </c>
      <c r="F19" s="8">
        <v>3</v>
      </c>
      <c r="G19" s="8">
        <v>3</v>
      </c>
      <c r="H19" s="8">
        <v>3</v>
      </c>
      <c r="I19" s="16">
        <f t="shared" si="14"/>
        <v>1</v>
      </c>
      <c r="J19" s="8">
        <v>3</v>
      </c>
      <c r="K19" s="8">
        <v>3</v>
      </c>
      <c r="L19" s="16">
        <f t="shared" si="16"/>
        <v>1</v>
      </c>
      <c r="M19" s="7" t="s">
        <v>27</v>
      </c>
      <c r="N19" s="7" t="s">
        <v>27</v>
      </c>
      <c r="O19" s="7" t="s">
        <v>27</v>
      </c>
      <c r="P19" s="8">
        <v>1771</v>
      </c>
      <c r="Q19" s="8">
        <v>0</v>
      </c>
      <c r="R19" s="16">
        <f t="shared" si="2"/>
        <v>0</v>
      </c>
      <c r="S19" s="8">
        <v>8</v>
      </c>
      <c r="T19" s="8">
        <v>0</v>
      </c>
      <c r="U19" s="16">
        <f t="shared" si="3"/>
        <v>0</v>
      </c>
      <c r="V19" s="8">
        <v>1763</v>
      </c>
      <c r="W19" s="8">
        <v>0</v>
      </c>
      <c r="X19" s="16">
        <f t="shared" si="20"/>
        <v>0</v>
      </c>
      <c r="Y19" s="7" t="s">
        <v>27</v>
      </c>
      <c r="Z19" s="8">
        <f t="shared" si="12"/>
        <v>11</v>
      </c>
      <c r="AA19" s="8">
        <f t="shared" si="18"/>
        <v>3</v>
      </c>
      <c r="AB19" s="17">
        <f t="shared" si="5"/>
        <v>0.2727272727272727</v>
      </c>
      <c r="AC19" s="8">
        <f>G19+P19</f>
        <v>1774</v>
      </c>
      <c r="AD19" s="8">
        <f>H19+Q19</f>
        <v>3</v>
      </c>
      <c r="AE19" s="17">
        <f t="shared" si="19"/>
        <v>0.0016910935738444193</v>
      </c>
      <c r="AG19" s="28">
        <f>V19+S19+G19+D19</f>
        <v>1838</v>
      </c>
    </row>
    <row r="20" spans="1:33" s="2" customFormat="1" ht="19.5" customHeight="1">
      <c r="A20" s="10"/>
      <c r="B20" s="12" t="s">
        <v>40</v>
      </c>
      <c r="C20" s="8">
        <v>1107</v>
      </c>
      <c r="D20" s="8">
        <v>164</v>
      </c>
      <c r="E20" s="8">
        <v>33</v>
      </c>
      <c r="F20" s="8">
        <f>D20-E20</f>
        <v>131</v>
      </c>
      <c r="G20" s="7" t="s">
        <v>27</v>
      </c>
      <c r="H20" s="7" t="s">
        <v>27</v>
      </c>
      <c r="I20" s="7" t="s">
        <v>27</v>
      </c>
      <c r="J20" s="7" t="s">
        <v>27</v>
      </c>
      <c r="K20" s="7" t="s">
        <v>27</v>
      </c>
      <c r="L20" s="7" t="s">
        <v>27</v>
      </c>
      <c r="M20" s="7" t="s">
        <v>27</v>
      </c>
      <c r="N20" s="7" t="s">
        <v>27</v>
      </c>
      <c r="O20" s="7" t="s">
        <v>27</v>
      </c>
      <c r="P20" s="8">
        <v>943</v>
      </c>
      <c r="Q20" s="8">
        <v>7</v>
      </c>
      <c r="R20" s="17">
        <f t="shared" si="2"/>
        <v>0.007423117709437964</v>
      </c>
      <c r="S20" s="8">
        <v>7</v>
      </c>
      <c r="T20" s="8">
        <v>7</v>
      </c>
      <c r="U20" s="16">
        <f t="shared" si="3"/>
        <v>1</v>
      </c>
      <c r="V20" s="8">
        <v>936</v>
      </c>
      <c r="W20" s="8">
        <v>0</v>
      </c>
      <c r="X20" s="16">
        <f t="shared" si="20"/>
        <v>0</v>
      </c>
      <c r="Y20" s="7" t="s">
        <v>27</v>
      </c>
      <c r="Z20" s="8">
        <f>S20</f>
        <v>7</v>
      </c>
      <c r="AA20" s="8">
        <f>T20</f>
        <v>7</v>
      </c>
      <c r="AB20" s="16">
        <f t="shared" si="5"/>
        <v>1</v>
      </c>
      <c r="AC20" s="8">
        <f>P20</f>
        <v>943</v>
      </c>
      <c r="AD20" s="8">
        <f>Q20</f>
        <v>7</v>
      </c>
      <c r="AE20" s="17">
        <f t="shared" si="19"/>
        <v>0.007423117709437964</v>
      </c>
      <c r="AG20" s="28">
        <f>V20+S20+D20</f>
        <v>1107</v>
      </c>
    </row>
    <row r="21" spans="1:33" s="2" customFormat="1" ht="19.5" customHeight="1">
      <c r="A21" s="10"/>
      <c r="B21" s="12" t="s">
        <v>41</v>
      </c>
      <c r="C21" s="8">
        <v>1418</v>
      </c>
      <c r="D21" s="8">
        <v>617</v>
      </c>
      <c r="E21" s="8">
        <v>63</v>
      </c>
      <c r="F21" s="8">
        <v>554</v>
      </c>
      <c r="G21" s="8">
        <v>6</v>
      </c>
      <c r="H21" s="8">
        <v>6</v>
      </c>
      <c r="I21" s="16">
        <f aca="true" t="shared" si="21" ref="I21:I24">H21/G21</f>
        <v>1</v>
      </c>
      <c r="J21" s="8">
        <v>6</v>
      </c>
      <c r="K21" s="8">
        <v>6</v>
      </c>
      <c r="L21" s="16">
        <f aca="true" t="shared" si="22" ref="L21:L24">K21/J21</f>
        <v>1</v>
      </c>
      <c r="M21" s="7" t="s">
        <v>27</v>
      </c>
      <c r="N21" s="7" t="s">
        <v>27</v>
      </c>
      <c r="O21" s="7" t="s">
        <v>27</v>
      </c>
      <c r="P21" s="8">
        <v>795</v>
      </c>
      <c r="Q21" s="8">
        <v>0</v>
      </c>
      <c r="R21" s="16">
        <f t="shared" si="2"/>
        <v>0</v>
      </c>
      <c r="S21" s="8">
        <v>56</v>
      </c>
      <c r="T21" s="8">
        <v>0</v>
      </c>
      <c r="U21" s="16">
        <f t="shared" si="3"/>
        <v>0</v>
      </c>
      <c r="V21" s="8">
        <v>739</v>
      </c>
      <c r="W21" s="8">
        <v>0</v>
      </c>
      <c r="X21" s="16">
        <f t="shared" si="20"/>
        <v>0</v>
      </c>
      <c r="Y21" s="7" t="s">
        <v>27</v>
      </c>
      <c r="Z21" s="8">
        <f t="shared" si="12"/>
        <v>62</v>
      </c>
      <c r="AA21" s="8">
        <f t="shared" si="18"/>
        <v>6</v>
      </c>
      <c r="AB21" s="17">
        <f t="shared" si="5"/>
        <v>0.0967741935483871</v>
      </c>
      <c r="AC21" s="8">
        <f>G21+P21</f>
        <v>801</v>
      </c>
      <c r="AD21" s="8">
        <f>H21+Q21</f>
        <v>6</v>
      </c>
      <c r="AE21" s="17">
        <f t="shared" si="19"/>
        <v>0.00749063670411985</v>
      </c>
      <c r="AG21" s="28">
        <f>V21+S21+G21+D21</f>
        <v>1418</v>
      </c>
    </row>
    <row r="22" spans="1:33" s="2" customFormat="1" ht="19.5" customHeight="1">
      <c r="A22" s="10"/>
      <c r="B22" s="12" t="s">
        <v>42</v>
      </c>
      <c r="C22" s="8">
        <v>342</v>
      </c>
      <c r="D22" s="8">
        <v>11</v>
      </c>
      <c r="E22" s="8">
        <v>11</v>
      </c>
      <c r="F22" s="8">
        <v>0</v>
      </c>
      <c r="G22" s="8">
        <v>48</v>
      </c>
      <c r="H22" s="8">
        <v>48</v>
      </c>
      <c r="I22" s="16">
        <f t="shared" si="21"/>
        <v>1</v>
      </c>
      <c r="J22" s="8">
        <v>43</v>
      </c>
      <c r="K22" s="8">
        <v>43</v>
      </c>
      <c r="L22" s="16">
        <f t="shared" si="22"/>
        <v>1</v>
      </c>
      <c r="M22" s="8">
        <v>5</v>
      </c>
      <c r="N22" s="8">
        <v>5</v>
      </c>
      <c r="O22" s="16">
        <f>N22/M22</f>
        <v>1</v>
      </c>
      <c r="P22" s="8">
        <v>283</v>
      </c>
      <c r="Q22" s="8">
        <v>57</v>
      </c>
      <c r="R22" s="16">
        <f t="shared" si="2"/>
        <v>0.20141342756183744</v>
      </c>
      <c r="S22" s="8">
        <v>138</v>
      </c>
      <c r="T22" s="8">
        <v>55</v>
      </c>
      <c r="U22" s="16">
        <f t="shared" si="3"/>
        <v>0.39855072463768115</v>
      </c>
      <c r="V22" s="8">
        <v>145</v>
      </c>
      <c r="W22" s="8">
        <v>2</v>
      </c>
      <c r="X22" s="16">
        <f t="shared" si="20"/>
        <v>0.013793103448275862</v>
      </c>
      <c r="Y22" s="7" t="s">
        <v>27</v>
      </c>
      <c r="Z22" s="8">
        <f t="shared" si="12"/>
        <v>181</v>
      </c>
      <c r="AA22" s="8">
        <f t="shared" si="18"/>
        <v>98</v>
      </c>
      <c r="AB22" s="17">
        <f t="shared" si="5"/>
        <v>0.5414364640883977</v>
      </c>
      <c r="AC22" s="8">
        <f>G22+P22</f>
        <v>331</v>
      </c>
      <c r="AD22" s="8">
        <f>H22+Q22</f>
        <v>105</v>
      </c>
      <c r="AE22" s="17">
        <f t="shared" si="19"/>
        <v>0.31722054380664655</v>
      </c>
      <c r="AG22" s="28">
        <f>V22+S22+G22+D22</f>
        <v>342</v>
      </c>
    </row>
    <row r="23" spans="1:33" s="2" customFormat="1" ht="19.5" customHeight="1">
      <c r="A23" s="15"/>
      <c r="B23" s="12" t="s">
        <v>43</v>
      </c>
      <c r="C23" s="8">
        <v>738</v>
      </c>
      <c r="D23" s="8">
        <v>39</v>
      </c>
      <c r="E23" s="8">
        <v>39</v>
      </c>
      <c r="F23" s="8">
        <v>0</v>
      </c>
      <c r="G23" s="7" t="s">
        <v>27</v>
      </c>
      <c r="H23" s="7" t="s">
        <v>27</v>
      </c>
      <c r="I23" s="7" t="s">
        <v>27</v>
      </c>
      <c r="J23" s="7" t="s">
        <v>27</v>
      </c>
      <c r="K23" s="7" t="s">
        <v>27</v>
      </c>
      <c r="L23" s="7" t="s">
        <v>27</v>
      </c>
      <c r="M23" s="7" t="s">
        <v>27</v>
      </c>
      <c r="N23" s="7" t="s">
        <v>27</v>
      </c>
      <c r="O23" s="7" t="s">
        <v>27</v>
      </c>
      <c r="P23" s="8">
        <v>699</v>
      </c>
      <c r="Q23" s="8">
        <v>9</v>
      </c>
      <c r="R23" s="17">
        <f t="shared" si="2"/>
        <v>0.012875536480686695</v>
      </c>
      <c r="S23" s="8">
        <v>9</v>
      </c>
      <c r="T23" s="8">
        <v>9</v>
      </c>
      <c r="U23" s="16">
        <f t="shared" si="3"/>
        <v>1</v>
      </c>
      <c r="V23" s="8">
        <v>690</v>
      </c>
      <c r="W23" s="8">
        <v>0</v>
      </c>
      <c r="X23" s="16">
        <f t="shared" si="20"/>
        <v>0</v>
      </c>
      <c r="Y23" s="7" t="s">
        <v>27</v>
      </c>
      <c r="Z23" s="8">
        <f>S23</f>
        <v>9</v>
      </c>
      <c r="AA23" s="8">
        <f>T23</f>
        <v>9</v>
      </c>
      <c r="AB23" s="16">
        <f t="shared" si="5"/>
        <v>1</v>
      </c>
      <c r="AC23" s="8">
        <f>P23</f>
        <v>699</v>
      </c>
      <c r="AD23" s="8">
        <f>Q23</f>
        <v>9</v>
      </c>
      <c r="AE23" s="17">
        <f t="shared" si="19"/>
        <v>0.012875536480686695</v>
      </c>
      <c r="AG23" s="28">
        <f>V23+S23+D23</f>
        <v>738</v>
      </c>
    </row>
    <row r="24" spans="1:33" s="2" customFormat="1" ht="19.5" customHeight="1">
      <c r="A24" s="9">
        <v>3</v>
      </c>
      <c r="B24" s="7" t="s">
        <v>44</v>
      </c>
      <c r="C24" s="8">
        <f aca="true" t="shared" si="23" ref="C24:H24">SUM(C25:C30)</f>
        <v>21883</v>
      </c>
      <c r="D24" s="8">
        <f t="shared" si="23"/>
        <v>295</v>
      </c>
      <c r="E24" s="8">
        <f t="shared" si="23"/>
        <v>292</v>
      </c>
      <c r="F24" s="8">
        <f t="shared" si="23"/>
        <v>3</v>
      </c>
      <c r="G24" s="8">
        <f t="shared" si="23"/>
        <v>18</v>
      </c>
      <c r="H24" s="8">
        <f t="shared" si="23"/>
        <v>10</v>
      </c>
      <c r="I24" s="17">
        <f t="shared" si="21"/>
        <v>0.5555555555555556</v>
      </c>
      <c r="J24" s="8">
        <f>SUM(J25:J30)</f>
        <v>18</v>
      </c>
      <c r="K24" s="8">
        <f>SUM(K25:K30)</f>
        <v>10</v>
      </c>
      <c r="L24" s="17">
        <f t="shared" si="22"/>
        <v>0.5555555555555556</v>
      </c>
      <c r="M24" s="7" t="s">
        <v>27</v>
      </c>
      <c r="N24" s="7" t="s">
        <v>27</v>
      </c>
      <c r="O24" s="7" t="s">
        <v>27</v>
      </c>
      <c r="P24" s="8">
        <f aca="true" t="shared" si="24" ref="P24:T24">SUM(P25:P30)</f>
        <v>21569</v>
      </c>
      <c r="Q24" s="8">
        <f t="shared" si="24"/>
        <v>103</v>
      </c>
      <c r="R24" s="17">
        <f t="shared" si="2"/>
        <v>0.004775372061755297</v>
      </c>
      <c r="S24" s="8">
        <f t="shared" si="24"/>
        <v>353</v>
      </c>
      <c r="T24" s="8">
        <f t="shared" si="24"/>
        <v>103</v>
      </c>
      <c r="U24" s="17">
        <f t="shared" si="3"/>
        <v>0.29178470254957506</v>
      </c>
      <c r="V24" s="8">
        <f>SUM(V25:V30)</f>
        <v>21216</v>
      </c>
      <c r="W24" s="8">
        <v>0</v>
      </c>
      <c r="X24" s="16">
        <f t="shared" si="20"/>
        <v>0</v>
      </c>
      <c r="Y24" s="27">
        <v>1</v>
      </c>
      <c r="Z24" s="8">
        <f>J24+S24</f>
        <v>371</v>
      </c>
      <c r="AA24" s="8">
        <f aca="true" t="shared" si="25" ref="AA24:AA31">K24+T24</f>
        <v>113</v>
      </c>
      <c r="AB24" s="17">
        <f aca="true" t="shared" si="26" ref="AB24:AB30">AA24/Z24</f>
        <v>0.3045822102425876</v>
      </c>
      <c r="AC24" s="8">
        <f>G24+P24</f>
        <v>21587</v>
      </c>
      <c r="AD24" s="8">
        <f>H24+Q24</f>
        <v>113</v>
      </c>
      <c r="AE24" s="17">
        <f t="shared" si="19"/>
        <v>0.00523463195441701</v>
      </c>
      <c r="AG24" s="28">
        <f>V24+S24+G24+D24</f>
        <v>21882</v>
      </c>
    </row>
    <row r="25" spans="1:33" s="2" customFormat="1" ht="24.75" customHeight="1">
      <c r="A25" s="10"/>
      <c r="B25" s="11" t="s">
        <v>28</v>
      </c>
      <c r="C25" s="8">
        <v>94</v>
      </c>
      <c r="D25" s="8">
        <v>94</v>
      </c>
      <c r="E25" s="8">
        <v>92</v>
      </c>
      <c r="F25" s="8">
        <v>2</v>
      </c>
      <c r="G25" s="7" t="s">
        <v>27</v>
      </c>
      <c r="H25" s="7" t="s">
        <v>27</v>
      </c>
      <c r="I25" s="7" t="s">
        <v>27</v>
      </c>
      <c r="J25" s="7" t="s">
        <v>27</v>
      </c>
      <c r="K25" s="7" t="s">
        <v>27</v>
      </c>
      <c r="L25" s="7" t="s">
        <v>27</v>
      </c>
      <c r="M25" s="7" t="s">
        <v>27</v>
      </c>
      <c r="N25" s="7" t="s">
        <v>27</v>
      </c>
      <c r="O25" s="7" t="s">
        <v>27</v>
      </c>
      <c r="P25" s="7" t="s">
        <v>27</v>
      </c>
      <c r="Q25" s="7" t="s">
        <v>27</v>
      </c>
      <c r="R25" s="7" t="s">
        <v>27</v>
      </c>
      <c r="S25" s="7" t="s">
        <v>27</v>
      </c>
      <c r="T25" s="7" t="s">
        <v>27</v>
      </c>
      <c r="U25" s="7" t="s">
        <v>27</v>
      </c>
      <c r="V25" s="7" t="s">
        <v>27</v>
      </c>
      <c r="W25" s="7" t="s">
        <v>27</v>
      </c>
      <c r="X25" s="7" t="s">
        <v>27</v>
      </c>
      <c r="Y25" s="7" t="s">
        <v>27</v>
      </c>
      <c r="Z25" s="7" t="s">
        <v>27</v>
      </c>
      <c r="AA25" s="7" t="s">
        <v>27</v>
      </c>
      <c r="AB25" s="7" t="s">
        <v>27</v>
      </c>
      <c r="AC25" s="8" t="s">
        <v>27</v>
      </c>
      <c r="AD25" s="7" t="s">
        <v>27</v>
      </c>
      <c r="AE25" s="7" t="s">
        <v>27</v>
      </c>
      <c r="AG25" s="28">
        <f>D25</f>
        <v>94</v>
      </c>
    </row>
    <row r="26" spans="1:33" s="2" customFormat="1" ht="28.5" customHeight="1">
      <c r="A26" s="10"/>
      <c r="B26" s="11" t="s">
        <v>29</v>
      </c>
      <c r="C26" s="8">
        <v>21</v>
      </c>
      <c r="D26" s="8">
        <v>21</v>
      </c>
      <c r="E26" s="8">
        <v>21</v>
      </c>
      <c r="F26" s="8">
        <v>0</v>
      </c>
      <c r="G26" s="7" t="s">
        <v>27</v>
      </c>
      <c r="H26" s="7" t="s">
        <v>27</v>
      </c>
      <c r="I26" s="7" t="s">
        <v>27</v>
      </c>
      <c r="J26" s="7" t="s">
        <v>27</v>
      </c>
      <c r="K26" s="7" t="s">
        <v>27</v>
      </c>
      <c r="L26" s="7" t="s">
        <v>27</v>
      </c>
      <c r="M26" s="7" t="s">
        <v>27</v>
      </c>
      <c r="N26" s="7" t="s">
        <v>27</v>
      </c>
      <c r="O26" s="7" t="s">
        <v>27</v>
      </c>
      <c r="P26" s="7" t="s">
        <v>27</v>
      </c>
      <c r="Q26" s="7" t="s">
        <v>27</v>
      </c>
      <c r="R26" s="7" t="s">
        <v>27</v>
      </c>
      <c r="S26" s="7" t="s">
        <v>27</v>
      </c>
      <c r="T26" s="7" t="s">
        <v>27</v>
      </c>
      <c r="U26" s="7" t="s">
        <v>27</v>
      </c>
      <c r="V26" s="7" t="s">
        <v>27</v>
      </c>
      <c r="W26" s="7" t="s">
        <v>27</v>
      </c>
      <c r="X26" s="7" t="s">
        <v>27</v>
      </c>
      <c r="Y26" s="7" t="s">
        <v>27</v>
      </c>
      <c r="Z26" s="7" t="s">
        <v>27</v>
      </c>
      <c r="AA26" s="7" t="s">
        <v>27</v>
      </c>
      <c r="AB26" s="7" t="s">
        <v>27</v>
      </c>
      <c r="AC26" s="8" t="s">
        <v>27</v>
      </c>
      <c r="AD26" s="7" t="s">
        <v>27</v>
      </c>
      <c r="AE26" s="7" t="s">
        <v>27</v>
      </c>
      <c r="AG26" s="28">
        <f>D26</f>
        <v>21</v>
      </c>
    </row>
    <row r="27" spans="1:33" s="2" customFormat="1" ht="19.5" customHeight="1">
      <c r="A27" s="10"/>
      <c r="B27" s="12" t="s">
        <v>45</v>
      </c>
      <c r="C27" s="8">
        <v>810</v>
      </c>
      <c r="D27" s="8">
        <v>91</v>
      </c>
      <c r="E27" s="8">
        <v>90</v>
      </c>
      <c r="F27" s="8">
        <v>1</v>
      </c>
      <c r="G27" s="8">
        <v>10</v>
      </c>
      <c r="H27" s="8">
        <v>4</v>
      </c>
      <c r="I27" s="16">
        <f aca="true" t="shared" si="27" ref="I27:I31">H27/G27</f>
        <v>0.4</v>
      </c>
      <c r="J27" s="8">
        <v>10</v>
      </c>
      <c r="K27" s="8">
        <v>4</v>
      </c>
      <c r="L27" s="16">
        <f aca="true" t="shared" si="28" ref="L27:L31">K27/J27</f>
        <v>0.4</v>
      </c>
      <c r="M27" s="7" t="s">
        <v>27</v>
      </c>
      <c r="N27" s="7" t="s">
        <v>27</v>
      </c>
      <c r="O27" s="7" t="s">
        <v>27</v>
      </c>
      <c r="P27" s="8">
        <v>708</v>
      </c>
      <c r="Q27" s="8">
        <v>4</v>
      </c>
      <c r="R27" s="16">
        <f aca="true" t="shared" si="29" ref="R27:R31">Q27/P27</f>
        <v>0.005649717514124294</v>
      </c>
      <c r="S27" s="8">
        <v>17</v>
      </c>
      <c r="T27" s="8">
        <v>4</v>
      </c>
      <c r="U27" s="16">
        <f aca="true" t="shared" si="30" ref="U27:U31">T27/S27</f>
        <v>0.23529411764705882</v>
      </c>
      <c r="V27" s="8">
        <v>691</v>
      </c>
      <c r="W27" s="8">
        <v>0</v>
      </c>
      <c r="X27" s="16">
        <f aca="true" t="shared" si="31" ref="X27:X31">W27/V27</f>
        <v>0</v>
      </c>
      <c r="Y27" s="27">
        <v>1</v>
      </c>
      <c r="Z27" s="8">
        <f>J27+S27</f>
        <v>27</v>
      </c>
      <c r="AA27" s="8">
        <f t="shared" si="25"/>
        <v>8</v>
      </c>
      <c r="AB27" s="17">
        <f t="shared" si="26"/>
        <v>0.2962962962962963</v>
      </c>
      <c r="AC27" s="8">
        <f>G27+P27</f>
        <v>718</v>
      </c>
      <c r="AD27" s="8">
        <f>H27+Q27</f>
        <v>8</v>
      </c>
      <c r="AE27" s="17">
        <f aca="true" t="shared" si="32" ref="AE25:AE31">AD27/AC27</f>
        <v>0.011142061281337047</v>
      </c>
      <c r="AG27" s="28">
        <f>V27+S27+G27+D27</f>
        <v>809</v>
      </c>
    </row>
    <row r="28" spans="1:33" s="2" customFormat="1" ht="19.5" customHeight="1">
      <c r="A28" s="10"/>
      <c r="B28" s="12" t="s">
        <v>46</v>
      </c>
      <c r="C28" s="8">
        <v>4890</v>
      </c>
      <c r="D28" s="8">
        <v>60</v>
      </c>
      <c r="E28" s="8">
        <v>60</v>
      </c>
      <c r="F28" s="8">
        <v>0</v>
      </c>
      <c r="G28" s="8">
        <v>6</v>
      </c>
      <c r="H28" s="8">
        <v>6</v>
      </c>
      <c r="I28" s="16">
        <f t="shared" si="27"/>
        <v>1</v>
      </c>
      <c r="J28" s="8">
        <v>6</v>
      </c>
      <c r="K28" s="8">
        <v>6</v>
      </c>
      <c r="L28" s="16">
        <f t="shared" si="28"/>
        <v>1</v>
      </c>
      <c r="M28" s="7" t="s">
        <v>27</v>
      </c>
      <c r="N28" s="7" t="s">
        <v>27</v>
      </c>
      <c r="O28" s="7" t="s">
        <v>27</v>
      </c>
      <c r="P28" s="8">
        <v>4824</v>
      </c>
      <c r="Q28" s="8">
        <v>86</v>
      </c>
      <c r="R28" s="17">
        <f t="shared" si="29"/>
        <v>0.01782752902155887</v>
      </c>
      <c r="S28" s="8">
        <v>105</v>
      </c>
      <c r="T28" s="8">
        <v>86</v>
      </c>
      <c r="U28" s="17">
        <f t="shared" si="30"/>
        <v>0.819047619047619</v>
      </c>
      <c r="V28" s="8">
        <v>4719</v>
      </c>
      <c r="W28" s="8">
        <v>0</v>
      </c>
      <c r="X28" s="16">
        <f t="shared" si="31"/>
        <v>0</v>
      </c>
      <c r="Y28" s="7" t="s">
        <v>27</v>
      </c>
      <c r="Z28" s="8">
        <f>J28+S28</f>
        <v>111</v>
      </c>
      <c r="AA28" s="8">
        <f t="shared" si="25"/>
        <v>92</v>
      </c>
      <c r="AB28" s="17">
        <f t="shared" si="26"/>
        <v>0.8288288288288288</v>
      </c>
      <c r="AC28" s="8">
        <f>G28+P28</f>
        <v>4830</v>
      </c>
      <c r="AD28" s="8">
        <f>H28+Q28</f>
        <v>92</v>
      </c>
      <c r="AE28" s="17">
        <f t="shared" si="32"/>
        <v>0.01904761904761905</v>
      </c>
      <c r="AG28" s="28">
        <f aca="true" t="shared" si="33" ref="AG26:AG34">V28+S28+G28+D28</f>
        <v>4890</v>
      </c>
    </row>
    <row r="29" spans="1:33" s="2" customFormat="1" ht="19.5" customHeight="1">
      <c r="A29" s="10"/>
      <c r="B29" s="12" t="s">
        <v>47</v>
      </c>
      <c r="C29" s="8">
        <v>13648</v>
      </c>
      <c r="D29" s="8">
        <v>21</v>
      </c>
      <c r="E29" s="8">
        <v>21</v>
      </c>
      <c r="F29" s="8">
        <v>0</v>
      </c>
      <c r="G29" s="7" t="s">
        <v>27</v>
      </c>
      <c r="H29" s="7" t="s">
        <v>27</v>
      </c>
      <c r="I29" s="7" t="s">
        <v>27</v>
      </c>
      <c r="J29" s="7" t="s">
        <v>27</v>
      </c>
      <c r="K29" s="7" t="s">
        <v>27</v>
      </c>
      <c r="L29" s="7" t="s">
        <v>27</v>
      </c>
      <c r="M29" s="7" t="s">
        <v>27</v>
      </c>
      <c r="N29" s="7" t="s">
        <v>27</v>
      </c>
      <c r="O29" s="7" t="s">
        <v>27</v>
      </c>
      <c r="P29" s="8">
        <v>13627</v>
      </c>
      <c r="Q29" s="8">
        <v>0</v>
      </c>
      <c r="R29" s="16">
        <f t="shared" si="29"/>
        <v>0</v>
      </c>
      <c r="S29" s="8">
        <v>212</v>
      </c>
      <c r="T29" s="8">
        <v>0</v>
      </c>
      <c r="U29" s="16">
        <f t="shared" si="30"/>
        <v>0</v>
      </c>
      <c r="V29" s="8">
        <v>13415</v>
      </c>
      <c r="W29" s="8">
        <v>0</v>
      </c>
      <c r="X29" s="16">
        <f t="shared" si="31"/>
        <v>0</v>
      </c>
      <c r="Y29" s="7" t="s">
        <v>27</v>
      </c>
      <c r="Z29" s="8">
        <f>S29</f>
        <v>212</v>
      </c>
      <c r="AA29" s="8">
        <f>T29</f>
        <v>0</v>
      </c>
      <c r="AB29" s="16">
        <f t="shared" si="26"/>
        <v>0</v>
      </c>
      <c r="AC29" s="8">
        <f>P29</f>
        <v>13627</v>
      </c>
      <c r="AD29" s="8">
        <f>Q29</f>
        <v>0</v>
      </c>
      <c r="AE29" s="16">
        <f t="shared" si="32"/>
        <v>0</v>
      </c>
      <c r="AG29" s="28">
        <f>V29+S29+D29</f>
        <v>13648</v>
      </c>
    </row>
    <row r="30" spans="1:33" s="2" customFormat="1" ht="19.5" customHeight="1">
      <c r="A30" s="15"/>
      <c r="B30" s="12" t="s">
        <v>48</v>
      </c>
      <c r="C30" s="8">
        <v>2420</v>
      </c>
      <c r="D30" s="8">
        <v>8</v>
      </c>
      <c r="E30" s="8">
        <v>8</v>
      </c>
      <c r="F30" s="8">
        <v>0</v>
      </c>
      <c r="G30" s="8">
        <v>2</v>
      </c>
      <c r="H30" s="8">
        <v>0</v>
      </c>
      <c r="I30" s="16">
        <f t="shared" si="27"/>
        <v>0</v>
      </c>
      <c r="J30" s="8">
        <v>2</v>
      </c>
      <c r="K30" s="8">
        <v>0</v>
      </c>
      <c r="L30" s="16">
        <f t="shared" si="28"/>
        <v>0</v>
      </c>
      <c r="M30" s="7" t="s">
        <v>27</v>
      </c>
      <c r="N30" s="7" t="s">
        <v>27</v>
      </c>
      <c r="O30" s="7" t="s">
        <v>27</v>
      </c>
      <c r="P30" s="8">
        <v>2410</v>
      </c>
      <c r="Q30" s="8">
        <v>13</v>
      </c>
      <c r="R30" s="16">
        <f t="shared" si="29"/>
        <v>0.0053941908713692945</v>
      </c>
      <c r="S30" s="8">
        <v>19</v>
      </c>
      <c r="T30" s="8">
        <v>13</v>
      </c>
      <c r="U30" s="16">
        <f t="shared" si="30"/>
        <v>0.6842105263157895</v>
      </c>
      <c r="V30" s="8">
        <v>2391</v>
      </c>
      <c r="W30" s="8">
        <v>0</v>
      </c>
      <c r="X30" s="16">
        <f t="shared" si="31"/>
        <v>0</v>
      </c>
      <c r="Y30" s="7" t="s">
        <v>27</v>
      </c>
      <c r="Z30" s="8">
        <f aca="true" t="shared" si="34" ref="Z27:Z35">J30+S30</f>
        <v>21</v>
      </c>
      <c r="AA30" s="8">
        <f t="shared" si="25"/>
        <v>13</v>
      </c>
      <c r="AB30" s="17">
        <f t="shared" si="26"/>
        <v>0.6190476190476191</v>
      </c>
      <c r="AC30" s="8">
        <f>G30+P30</f>
        <v>2412</v>
      </c>
      <c r="AD30" s="8">
        <f>H30+Q30</f>
        <v>13</v>
      </c>
      <c r="AE30" s="17">
        <f t="shared" si="32"/>
        <v>0.00538971807628524</v>
      </c>
      <c r="AG30" s="28">
        <f t="shared" si="33"/>
        <v>2420</v>
      </c>
    </row>
    <row r="31" spans="1:33" s="2" customFormat="1" ht="19.5" customHeight="1">
      <c r="A31" s="9">
        <v>4</v>
      </c>
      <c r="B31" s="7" t="s">
        <v>49</v>
      </c>
      <c r="C31" s="8">
        <v>2287</v>
      </c>
      <c r="D31" s="8">
        <v>558</v>
      </c>
      <c r="E31" s="8">
        <v>143</v>
      </c>
      <c r="F31" s="8">
        <v>415</v>
      </c>
      <c r="G31" s="8">
        <v>9</v>
      </c>
      <c r="H31" s="8">
        <v>9</v>
      </c>
      <c r="I31" s="17">
        <f t="shared" si="27"/>
        <v>1</v>
      </c>
      <c r="J31" s="8">
        <v>9</v>
      </c>
      <c r="K31" s="8">
        <v>9</v>
      </c>
      <c r="L31" s="16">
        <f t="shared" si="28"/>
        <v>1</v>
      </c>
      <c r="M31" s="7" t="s">
        <v>27</v>
      </c>
      <c r="N31" s="7" t="s">
        <v>27</v>
      </c>
      <c r="O31" s="7" t="s">
        <v>27</v>
      </c>
      <c r="P31" s="8">
        <v>1720</v>
      </c>
      <c r="Q31" s="8">
        <v>9</v>
      </c>
      <c r="R31" s="17">
        <f t="shared" si="29"/>
        <v>0.005232558139534884</v>
      </c>
      <c r="S31" s="8">
        <v>77</v>
      </c>
      <c r="T31" s="8">
        <v>9</v>
      </c>
      <c r="U31" s="17">
        <f t="shared" si="30"/>
        <v>0.11688311688311688</v>
      </c>
      <c r="V31" s="8">
        <v>1643</v>
      </c>
      <c r="W31" s="8">
        <v>0</v>
      </c>
      <c r="X31" s="16">
        <f t="shared" si="31"/>
        <v>0</v>
      </c>
      <c r="Y31" s="7" t="s">
        <v>27</v>
      </c>
      <c r="Z31" s="8">
        <f t="shared" si="34"/>
        <v>86</v>
      </c>
      <c r="AA31" s="8">
        <f t="shared" si="25"/>
        <v>18</v>
      </c>
      <c r="AB31" s="17">
        <f aca="true" t="shared" si="35" ref="AB31:AB42">AA31/Z31</f>
        <v>0.20930232558139536</v>
      </c>
      <c r="AC31" s="8">
        <f>G31+P31</f>
        <v>1729</v>
      </c>
      <c r="AD31" s="8">
        <f>H31+Q31</f>
        <v>18</v>
      </c>
      <c r="AE31" s="17">
        <f t="shared" si="32"/>
        <v>0.010410641989589358</v>
      </c>
      <c r="AG31" s="28">
        <f t="shared" si="33"/>
        <v>2287</v>
      </c>
    </row>
    <row r="32" spans="1:33" s="2" customFormat="1" ht="19.5" customHeight="1">
      <c r="A32" s="10"/>
      <c r="B32" s="11" t="s">
        <v>28</v>
      </c>
      <c r="C32" s="8">
        <v>1</v>
      </c>
      <c r="D32" s="8">
        <v>1</v>
      </c>
      <c r="E32" s="8">
        <v>1</v>
      </c>
      <c r="F32" s="8">
        <v>0</v>
      </c>
      <c r="G32" s="7" t="s">
        <v>27</v>
      </c>
      <c r="H32" s="7" t="s">
        <v>27</v>
      </c>
      <c r="I32" s="7" t="s">
        <v>27</v>
      </c>
      <c r="J32" s="7" t="s">
        <v>27</v>
      </c>
      <c r="K32" s="7" t="s">
        <v>27</v>
      </c>
      <c r="L32" s="7" t="s">
        <v>27</v>
      </c>
      <c r="M32" s="7" t="s">
        <v>27</v>
      </c>
      <c r="N32" s="7" t="s">
        <v>27</v>
      </c>
      <c r="O32" s="7" t="s">
        <v>27</v>
      </c>
      <c r="P32" s="7" t="s">
        <v>27</v>
      </c>
      <c r="Q32" s="7" t="s">
        <v>27</v>
      </c>
      <c r="R32" s="7" t="s">
        <v>27</v>
      </c>
      <c r="S32" s="7" t="s">
        <v>27</v>
      </c>
      <c r="T32" s="7" t="s">
        <v>27</v>
      </c>
      <c r="U32" s="7" t="s">
        <v>27</v>
      </c>
      <c r="V32" s="7" t="s">
        <v>27</v>
      </c>
      <c r="W32" s="7" t="s">
        <v>27</v>
      </c>
      <c r="X32" s="7" t="s">
        <v>27</v>
      </c>
      <c r="Y32" s="7" t="s">
        <v>27</v>
      </c>
      <c r="Z32" s="7" t="s">
        <v>27</v>
      </c>
      <c r="AA32" s="7" t="s">
        <v>27</v>
      </c>
      <c r="AB32" s="7" t="s">
        <v>27</v>
      </c>
      <c r="AC32" s="8" t="s">
        <v>27</v>
      </c>
      <c r="AD32" s="7" t="s">
        <v>27</v>
      </c>
      <c r="AE32" s="7" t="s">
        <v>27</v>
      </c>
      <c r="AG32" s="28">
        <f>D32</f>
        <v>1</v>
      </c>
    </row>
    <row r="33" spans="1:33" s="2" customFormat="1" ht="19.5" customHeight="1">
      <c r="A33" s="10"/>
      <c r="B33" s="12" t="s">
        <v>50</v>
      </c>
      <c r="C33" s="8">
        <v>171</v>
      </c>
      <c r="D33" s="8">
        <v>67</v>
      </c>
      <c r="E33" s="8">
        <v>52</v>
      </c>
      <c r="F33" s="8">
        <v>15</v>
      </c>
      <c r="G33" s="8">
        <v>6</v>
      </c>
      <c r="H33" s="8">
        <v>6</v>
      </c>
      <c r="I33" s="17">
        <f aca="true" t="shared" si="36" ref="I33:I36">H33/G33</f>
        <v>1</v>
      </c>
      <c r="J33" s="8">
        <v>6</v>
      </c>
      <c r="K33" s="8">
        <v>6</v>
      </c>
      <c r="L33" s="16">
        <f>K33/J33</f>
        <v>1</v>
      </c>
      <c r="M33" s="7" t="s">
        <v>27</v>
      </c>
      <c r="N33" s="7" t="s">
        <v>27</v>
      </c>
      <c r="O33" s="7" t="s">
        <v>27</v>
      </c>
      <c r="P33" s="8">
        <v>98</v>
      </c>
      <c r="Q33" s="8">
        <v>8</v>
      </c>
      <c r="R33" s="17">
        <f aca="true" t="shared" si="37" ref="R33:R36">Q33/P33</f>
        <v>0.08163265306122448</v>
      </c>
      <c r="S33" s="8">
        <v>12</v>
      </c>
      <c r="T33" s="8">
        <v>8</v>
      </c>
      <c r="U33" s="17">
        <f aca="true" t="shared" si="38" ref="U33:U36">T33/S33</f>
        <v>0.6666666666666666</v>
      </c>
      <c r="V33" s="8">
        <v>86</v>
      </c>
      <c r="W33" s="8">
        <v>0</v>
      </c>
      <c r="X33" s="16">
        <f aca="true" t="shared" si="39" ref="X33:X36">W33/V33</f>
        <v>0</v>
      </c>
      <c r="Y33" s="7" t="s">
        <v>27</v>
      </c>
      <c r="Z33" s="8">
        <f t="shared" si="34"/>
        <v>18</v>
      </c>
      <c r="AA33" s="8">
        <f>K33+T33</f>
        <v>14</v>
      </c>
      <c r="AB33" s="17">
        <f t="shared" si="35"/>
        <v>0.7777777777777778</v>
      </c>
      <c r="AC33" s="8">
        <f>G33+P33</f>
        <v>104</v>
      </c>
      <c r="AD33" s="8">
        <f>H33+Q33</f>
        <v>14</v>
      </c>
      <c r="AE33" s="17">
        <f aca="true" t="shared" si="40" ref="AE33:AE38">AD33/AC33</f>
        <v>0.1346153846153846</v>
      </c>
      <c r="AG33" s="28">
        <f t="shared" si="33"/>
        <v>171</v>
      </c>
    </row>
    <row r="34" spans="1:33" s="2" customFormat="1" ht="19.5" customHeight="1">
      <c r="A34" s="10"/>
      <c r="B34" s="12" t="s">
        <v>51</v>
      </c>
      <c r="C34" s="8">
        <v>571</v>
      </c>
      <c r="D34" s="8">
        <v>307</v>
      </c>
      <c r="E34" s="8">
        <v>19</v>
      </c>
      <c r="F34" s="8">
        <v>288</v>
      </c>
      <c r="G34" s="8">
        <v>9</v>
      </c>
      <c r="H34" s="8">
        <v>9</v>
      </c>
      <c r="I34" s="16">
        <f t="shared" si="36"/>
        <v>1</v>
      </c>
      <c r="J34" s="8">
        <v>9</v>
      </c>
      <c r="K34" s="8">
        <v>9</v>
      </c>
      <c r="L34" s="16">
        <f aca="true" t="shared" si="41" ref="L33:L36">K34/J34</f>
        <v>1</v>
      </c>
      <c r="M34" s="7" t="s">
        <v>27</v>
      </c>
      <c r="N34" s="7" t="s">
        <v>27</v>
      </c>
      <c r="O34" s="7" t="s">
        <v>27</v>
      </c>
      <c r="P34" s="8">
        <v>261</v>
      </c>
      <c r="Q34" s="8">
        <v>1</v>
      </c>
      <c r="R34" s="17">
        <f t="shared" si="37"/>
        <v>0.0038314176245210726</v>
      </c>
      <c r="S34" s="8">
        <v>56</v>
      </c>
      <c r="T34" s="8">
        <v>1</v>
      </c>
      <c r="U34" s="17">
        <f t="shared" si="38"/>
        <v>0.017857142857142856</v>
      </c>
      <c r="V34" s="8">
        <v>205</v>
      </c>
      <c r="W34" s="8">
        <v>0</v>
      </c>
      <c r="X34" s="16">
        <f t="shared" si="39"/>
        <v>0</v>
      </c>
      <c r="Y34" s="7" t="s">
        <v>27</v>
      </c>
      <c r="Z34" s="8">
        <f t="shared" si="34"/>
        <v>65</v>
      </c>
      <c r="AA34" s="8">
        <f>K34+T34</f>
        <v>10</v>
      </c>
      <c r="AB34" s="17">
        <f t="shared" si="35"/>
        <v>0.15384615384615385</v>
      </c>
      <c r="AC34" s="8">
        <f>G34+P34</f>
        <v>270</v>
      </c>
      <c r="AD34" s="8">
        <f>H34+Q34</f>
        <v>10</v>
      </c>
      <c r="AE34" s="17">
        <f t="shared" si="40"/>
        <v>0.037037037037037035</v>
      </c>
      <c r="AG34" s="28">
        <f t="shared" si="33"/>
        <v>577</v>
      </c>
    </row>
    <row r="35" spans="1:33" s="2" customFormat="1" ht="19.5" customHeight="1">
      <c r="A35" s="15"/>
      <c r="B35" s="12" t="s">
        <v>52</v>
      </c>
      <c r="C35" s="8">
        <v>1544</v>
      </c>
      <c r="D35" s="8">
        <v>183</v>
      </c>
      <c r="E35" s="8">
        <v>71</v>
      </c>
      <c r="F35" s="8">
        <v>112</v>
      </c>
      <c r="G35" s="7" t="s">
        <v>27</v>
      </c>
      <c r="H35" s="7" t="s">
        <v>27</v>
      </c>
      <c r="I35" s="7" t="s">
        <v>27</v>
      </c>
      <c r="J35" s="7" t="s">
        <v>27</v>
      </c>
      <c r="K35" s="7" t="s">
        <v>27</v>
      </c>
      <c r="L35" s="7" t="s">
        <v>27</v>
      </c>
      <c r="M35" s="7" t="s">
        <v>27</v>
      </c>
      <c r="N35" s="7" t="s">
        <v>27</v>
      </c>
      <c r="O35" s="7" t="s">
        <v>27</v>
      </c>
      <c r="P35" s="8">
        <v>1361</v>
      </c>
      <c r="Q35" s="8">
        <v>0</v>
      </c>
      <c r="R35" s="16">
        <f t="shared" si="37"/>
        <v>0</v>
      </c>
      <c r="S35" s="8">
        <v>9</v>
      </c>
      <c r="T35" s="8">
        <v>0</v>
      </c>
      <c r="U35" s="16">
        <f t="shared" si="38"/>
        <v>0</v>
      </c>
      <c r="V35" s="8">
        <v>1352</v>
      </c>
      <c r="W35" s="8">
        <v>0</v>
      </c>
      <c r="X35" s="16">
        <f t="shared" si="39"/>
        <v>0</v>
      </c>
      <c r="Y35" s="7" t="s">
        <v>27</v>
      </c>
      <c r="Z35" s="8">
        <f>S35</f>
        <v>9</v>
      </c>
      <c r="AA35" s="8">
        <f>T35</f>
        <v>0</v>
      </c>
      <c r="AB35" s="16">
        <f t="shared" si="35"/>
        <v>0</v>
      </c>
      <c r="AC35" s="8">
        <f>P35</f>
        <v>1361</v>
      </c>
      <c r="AD35" s="8">
        <f>Q35</f>
        <v>0</v>
      </c>
      <c r="AE35" s="17">
        <f t="shared" si="40"/>
        <v>0</v>
      </c>
      <c r="AG35" s="28">
        <f aca="true" t="shared" si="42" ref="AG35:AG42">V35+S35+D35</f>
        <v>1544</v>
      </c>
    </row>
    <row r="36" spans="1:33" s="2" customFormat="1" ht="19.5" customHeight="1">
      <c r="A36" s="9">
        <v>5</v>
      </c>
      <c r="B36" s="7" t="s">
        <v>53</v>
      </c>
      <c r="C36" s="8">
        <v>1509</v>
      </c>
      <c r="D36" s="8">
        <v>196</v>
      </c>
      <c r="E36" s="8">
        <f>D36-F36</f>
        <v>195</v>
      </c>
      <c r="F36" s="8">
        <v>1</v>
      </c>
      <c r="G36" s="8">
        <v>2</v>
      </c>
      <c r="H36" s="8">
        <v>2</v>
      </c>
      <c r="I36" s="16">
        <f t="shared" si="36"/>
        <v>1</v>
      </c>
      <c r="J36" s="8">
        <v>2</v>
      </c>
      <c r="K36" s="8">
        <v>2</v>
      </c>
      <c r="L36" s="16">
        <f t="shared" si="41"/>
        <v>1</v>
      </c>
      <c r="M36" s="7" t="s">
        <v>27</v>
      </c>
      <c r="N36" s="7" t="s">
        <v>27</v>
      </c>
      <c r="O36" s="7" t="s">
        <v>27</v>
      </c>
      <c r="P36" s="8">
        <v>1310</v>
      </c>
      <c r="Q36" s="8">
        <v>57</v>
      </c>
      <c r="R36" s="17">
        <f t="shared" si="37"/>
        <v>0.04351145038167939</v>
      </c>
      <c r="S36" s="8">
        <v>113</v>
      </c>
      <c r="T36" s="8">
        <v>51</v>
      </c>
      <c r="U36" s="17">
        <f t="shared" si="38"/>
        <v>0.45132743362831856</v>
      </c>
      <c r="V36" s="8">
        <v>1197</v>
      </c>
      <c r="W36" s="8">
        <v>6</v>
      </c>
      <c r="X36" s="17">
        <f t="shared" si="39"/>
        <v>0.005012531328320802</v>
      </c>
      <c r="Y36" s="27">
        <v>1</v>
      </c>
      <c r="Z36" s="8">
        <f>J36+S36</f>
        <v>115</v>
      </c>
      <c r="AA36" s="8">
        <f>K36+T36</f>
        <v>53</v>
      </c>
      <c r="AB36" s="17">
        <f t="shared" si="35"/>
        <v>0.4608695652173913</v>
      </c>
      <c r="AC36" s="8">
        <f>G36+P36</f>
        <v>1312</v>
      </c>
      <c r="AD36" s="8">
        <f>H36+Q36</f>
        <v>59</v>
      </c>
      <c r="AE36" s="17">
        <f t="shared" si="40"/>
        <v>0.04496951219512195</v>
      </c>
      <c r="AG36" s="28">
        <f>V36+S36+G36+D36</f>
        <v>1508</v>
      </c>
    </row>
    <row r="37" spans="1:33" s="2" customFormat="1" ht="19.5" customHeight="1">
      <c r="A37" s="10"/>
      <c r="B37" s="11" t="s">
        <v>28</v>
      </c>
      <c r="C37" s="8">
        <v>2</v>
      </c>
      <c r="D37" s="8">
        <v>2</v>
      </c>
      <c r="E37" s="8">
        <v>2</v>
      </c>
      <c r="F37" s="8">
        <v>0</v>
      </c>
      <c r="G37" s="7" t="s">
        <v>27</v>
      </c>
      <c r="H37" s="7" t="s">
        <v>27</v>
      </c>
      <c r="I37" s="7" t="s">
        <v>27</v>
      </c>
      <c r="J37" s="7" t="s">
        <v>27</v>
      </c>
      <c r="K37" s="7" t="s">
        <v>27</v>
      </c>
      <c r="L37" s="7" t="s">
        <v>27</v>
      </c>
      <c r="M37" s="7" t="s">
        <v>27</v>
      </c>
      <c r="N37" s="7" t="s">
        <v>27</v>
      </c>
      <c r="O37" s="7" t="s">
        <v>27</v>
      </c>
      <c r="P37" s="7" t="s">
        <v>27</v>
      </c>
      <c r="Q37" s="7" t="s">
        <v>27</v>
      </c>
      <c r="R37" s="7" t="s">
        <v>27</v>
      </c>
      <c r="S37" s="7" t="s">
        <v>27</v>
      </c>
      <c r="T37" s="7" t="s">
        <v>27</v>
      </c>
      <c r="U37" s="7" t="s">
        <v>27</v>
      </c>
      <c r="V37" s="7" t="s">
        <v>27</v>
      </c>
      <c r="W37" s="7" t="s">
        <v>27</v>
      </c>
      <c r="X37" s="7" t="s">
        <v>27</v>
      </c>
      <c r="Y37" s="7" t="s">
        <v>27</v>
      </c>
      <c r="Z37" s="7" t="s">
        <v>27</v>
      </c>
      <c r="AA37" s="7" t="s">
        <v>27</v>
      </c>
      <c r="AB37" s="7" t="s">
        <v>27</v>
      </c>
      <c r="AC37" s="8" t="s">
        <v>27</v>
      </c>
      <c r="AD37" s="7" t="s">
        <v>27</v>
      </c>
      <c r="AE37" s="7" t="s">
        <v>27</v>
      </c>
      <c r="AG37" s="28">
        <f>D37</f>
        <v>2</v>
      </c>
    </row>
    <row r="38" spans="1:33" s="2" customFormat="1" ht="19.5" customHeight="1">
      <c r="A38" s="10"/>
      <c r="B38" s="11" t="s">
        <v>54</v>
      </c>
      <c r="C38" s="8">
        <v>88</v>
      </c>
      <c r="D38" s="8">
        <v>80</v>
      </c>
      <c r="E38" s="8">
        <v>80</v>
      </c>
      <c r="F38" s="8">
        <v>0</v>
      </c>
      <c r="G38" s="8">
        <v>2</v>
      </c>
      <c r="H38" s="8">
        <v>2</v>
      </c>
      <c r="I38" s="16">
        <f>H38/G38</f>
        <v>1</v>
      </c>
      <c r="J38" s="8">
        <v>2</v>
      </c>
      <c r="K38" s="8">
        <v>2</v>
      </c>
      <c r="L38" s="16">
        <f>K38/J38</f>
        <v>1</v>
      </c>
      <c r="M38" s="7" t="s">
        <v>27</v>
      </c>
      <c r="N38" s="7" t="s">
        <v>27</v>
      </c>
      <c r="O38" s="7" t="s">
        <v>27</v>
      </c>
      <c r="P38" s="8">
        <v>5</v>
      </c>
      <c r="Q38" s="8">
        <v>0</v>
      </c>
      <c r="R38" s="16">
        <f aca="true" t="shared" si="43" ref="R38:R43">Q38/P38</f>
        <v>0</v>
      </c>
      <c r="S38" s="7" t="s">
        <v>27</v>
      </c>
      <c r="T38" s="7" t="s">
        <v>27</v>
      </c>
      <c r="U38" s="7" t="s">
        <v>27</v>
      </c>
      <c r="V38" s="8">
        <v>5</v>
      </c>
      <c r="W38" s="8">
        <v>0</v>
      </c>
      <c r="X38" s="16">
        <f aca="true" t="shared" si="44" ref="X38:X43">W38/V38</f>
        <v>0</v>
      </c>
      <c r="Y38" s="27">
        <v>1</v>
      </c>
      <c r="Z38" s="8">
        <f>J38</f>
        <v>2</v>
      </c>
      <c r="AA38" s="8">
        <f>K38</f>
        <v>2</v>
      </c>
      <c r="AB38" s="16">
        <f t="shared" si="35"/>
        <v>1</v>
      </c>
      <c r="AC38" s="8">
        <f>G38+P38</f>
        <v>7</v>
      </c>
      <c r="AD38" s="8">
        <f>H38+Q38</f>
        <v>2</v>
      </c>
      <c r="AE38" s="17">
        <f t="shared" si="40"/>
        <v>0.2857142857142857</v>
      </c>
      <c r="AG38" s="28">
        <f>V38+G38+D38</f>
        <v>87</v>
      </c>
    </row>
    <row r="39" spans="1:33" s="2" customFormat="1" ht="19.5" customHeight="1">
      <c r="A39" s="10"/>
      <c r="B39" s="11" t="s">
        <v>55</v>
      </c>
      <c r="C39" s="8">
        <v>601</v>
      </c>
      <c r="D39" s="8">
        <v>46</v>
      </c>
      <c r="E39" s="8">
        <v>46</v>
      </c>
      <c r="F39" s="8">
        <v>0</v>
      </c>
      <c r="G39" s="7" t="s">
        <v>27</v>
      </c>
      <c r="H39" s="7" t="s">
        <v>27</v>
      </c>
      <c r="I39" s="7" t="s">
        <v>27</v>
      </c>
      <c r="J39" s="7" t="s">
        <v>27</v>
      </c>
      <c r="K39" s="7" t="s">
        <v>27</v>
      </c>
      <c r="L39" s="7" t="s">
        <v>27</v>
      </c>
      <c r="M39" s="7" t="s">
        <v>27</v>
      </c>
      <c r="N39" s="7" t="s">
        <v>27</v>
      </c>
      <c r="O39" s="7" t="s">
        <v>27</v>
      </c>
      <c r="P39" s="8">
        <v>555</v>
      </c>
      <c r="Q39" s="8">
        <v>0</v>
      </c>
      <c r="R39" s="16">
        <f t="shared" si="43"/>
        <v>0</v>
      </c>
      <c r="S39" s="8">
        <v>9</v>
      </c>
      <c r="T39" s="8">
        <v>0</v>
      </c>
      <c r="U39" s="16">
        <f aca="true" t="shared" si="45" ref="U39:U43">T39/S39</f>
        <v>0</v>
      </c>
      <c r="V39" s="8">
        <v>546</v>
      </c>
      <c r="W39" s="8">
        <v>0</v>
      </c>
      <c r="X39" s="16">
        <f t="shared" si="44"/>
        <v>0</v>
      </c>
      <c r="Y39" s="7" t="s">
        <v>27</v>
      </c>
      <c r="Z39" s="8">
        <f>S39</f>
        <v>9</v>
      </c>
      <c r="AA39" s="8">
        <f>T39</f>
        <v>0</v>
      </c>
      <c r="AB39" s="16">
        <f t="shared" si="35"/>
        <v>0</v>
      </c>
      <c r="AC39" s="8">
        <f>P39</f>
        <v>555</v>
      </c>
      <c r="AD39" s="8">
        <f>Q39</f>
        <v>0</v>
      </c>
      <c r="AE39" s="17">
        <f aca="true" t="shared" si="46" ref="AE39:AE50">AD39/AC39</f>
        <v>0</v>
      </c>
      <c r="AG39" s="28">
        <f t="shared" si="42"/>
        <v>601</v>
      </c>
    </row>
    <row r="40" spans="1:33" s="2" customFormat="1" ht="19.5" customHeight="1">
      <c r="A40" s="10"/>
      <c r="B40" s="11" t="s">
        <v>56</v>
      </c>
      <c r="C40" s="8">
        <v>290</v>
      </c>
      <c r="D40" s="8">
        <v>22</v>
      </c>
      <c r="E40" s="8">
        <v>21</v>
      </c>
      <c r="F40" s="8">
        <v>1</v>
      </c>
      <c r="G40" s="7" t="s">
        <v>27</v>
      </c>
      <c r="H40" s="7" t="s">
        <v>27</v>
      </c>
      <c r="I40" s="7" t="s">
        <v>27</v>
      </c>
      <c r="J40" s="7" t="s">
        <v>27</v>
      </c>
      <c r="K40" s="7" t="s">
        <v>27</v>
      </c>
      <c r="L40" s="7" t="s">
        <v>27</v>
      </c>
      <c r="M40" s="7" t="s">
        <v>27</v>
      </c>
      <c r="N40" s="7" t="s">
        <v>27</v>
      </c>
      <c r="O40" s="7" t="s">
        <v>27</v>
      </c>
      <c r="P40" s="8">
        <v>268</v>
      </c>
      <c r="Q40" s="8">
        <v>7</v>
      </c>
      <c r="R40" s="17">
        <f t="shared" si="43"/>
        <v>0.026119402985074626</v>
      </c>
      <c r="S40" s="8">
        <v>24</v>
      </c>
      <c r="T40" s="8">
        <v>7</v>
      </c>
      <c r="U40" s="17">
        <f t="shared" si="45"/>
        <v>0.2916666666666667</v>
      </c>
      <c r="V40" s="8">
        <v>244</v>
      </c>
      <c r="W40" s="8">
        <v>0</v>
      </c>
      <c r="X40" s="16">
        <f t="shared" si="44"/>
        <v>0</v>
      </c>
      <c r="Y40" s="7" t="s">
        <v>27</v>
      </c>
      <c r="Z40" s="8">
        <f>S40</f>
        <v>24</v>
      </c>
      <c r="AA40" s="8">
        <f>T40</f>
        <v>7</v>
      </c>
      <c r="AB40" s="17">
        <f t="shared" si="35"/>
        <v>0.2916666666666667</v>
      </c>
      <c r="AC40" s="8">
        <f>P40</f>
        <v>268</v>
      </c>
      <c r="AD40" s="8">
        <f>Q40</f>
        <v>7</v>
      </c>
      <c r="AE40" s="17">
        <f t="shared" si="46"/>
        <v>0.026119402985074626</v>
      </c>
      <c r="AG40" s="28">
        <f t="shared" si="42"/>
        <v>290</v>
      </c>
    </row>
    <row r="41" spans="1:33" s="2" customFormat="1" ht="19.5" customHeight="1">
      <c r="A41" s="10"/>
      <c r="B41" s="11" t="s">
        <v>57</v>
      </c>
      <c r="C41" s="8">
        <v>391</v>
      </c>
      <c r="D41" s="8">
        <v>23</v>
      </c>
      <c r="E41" s="8">
        <v>23</v>
      </c>
      <c r="F41" s="8">
        <v>0</v>
      </c>
      <c r="G41" s="7" t="s">
        <v>27</v>
      </c>
      <c r="H41" s="7" t="s">
        <v>27</v>
      </c>
      <c r="I41" s="7" t="s">
        <v>27</v>
      </c>
      <c r="J41" s="7" t="s">
        <v>27</v>
      </c>
      <c r="K41" s="7" t="s">
        <v>27</v>
      </c>
      <c r="L41" s="7" t="s">
        <v>27</v>
      </c>
      <c r="M41" s="7" t="s">
        <v>27</v>
      </c>
      <c r="N41" s="7" t="s">
        <v>27</v>
      </c>
      <c r="O41" s="7" t="s">
        <v>27</v>
      </c>
      <c r="P41" s="8">
        <v>368</v>
      </c>
      <c r="Q41" s="8">
        <v>25</v>
      </c>
      <c r="R41" s="17">
        <f t="shared" si="43"/>
        <v>0.06793478260869565</v>
      </c>
      <c r="S41" s="8">
        <v>26</v>
      </c>
      <c r="T41" s="8">
        <v>19</v>
      </c>
      <c r="U41" s="17">
        <f t="shared" si="45"/>
        <v>0.7307692307692307</v>
      </c>
      <c r="V41" s="8">
        <v>342</v>
      </c>
      <c r="W41" s="8">
        <v>6</v>
      </c>
      <c r="X41" s="17">
        <f t="shared" si="44"/>
        <v>0.017543859649122806</v>
      </c>
      <c r="Y41" s="7" t="s">
        <v>27</v>
      </c>
      <c r="Z41" s="8">
        <f>S41</f>
        <v>26</v>
      </c>
      <c r="AA41" s="8">
        <f>T41</f>
        <v>19</v>
      </c>
      <c r="AB41" s="17">
        <f t="shared" si="35"/>
        <v>0.7307692307692307</v>
      </c>
      <c r="AC41" s="8">
        <f>P41</f>
        <v>368</v>
      </c>
      <c r="AD41" s="8">
        <f>Q41</f>
        <v>25</v>
      </c>
      <c r="AE41" s="17">
        <f t="shared" si="46"/>
        <v>0.06793478260869565</v>
      </c>
      <c r="AG41" s="28">
        <f t="shared" si="42"/>
        <v>391</v>
      </c>
    </row>
    <row r="42" spans="1:33" s="2" customFormat="1" ht="19.5" customHeight="1">
      <c r="A42" s="15"/>
      <c r="B42" s="11" t="s">
        <v>58</v>
      </c>
      <c r="C42" s="8">
        <v>137</v>
      </c>
      <c r="D42" s="8">
        <v>23</v>
      </c>
      <c r="E42" s="8">
        <v>23</v>
      </c>
      <c r="F42" s="8">
        <v>0</v>
      </c>
      <c r="G42" s="7" t="s">
        <v>27</v>
      </c>
      <c r="H42" s="7" t="s">
        <v>27</v>
      </c>
      <c r="I42" s="7" t="s">
        <v>27</v>
      </c>
      <c r="J42" s="7" t="s">
        <v>27</v>
      </c>
      <c r="K42" s="7" t="s">
        <v>27</v>
      </c>
      <c r="L42" s="7" t="s">
        <v>27</v>
      </c>
      <c r="M42" s="7" t="s">
        <v>27</v>
      </c>
      <c r="N42" s="7" t="s">
        <v>27</v>
      </c>
      <c r="O42" s="7" t="s">
        <v>27</v>
      </c>
      <c r="P42" s="8">
        <v>114</v>
      </c>
      <c r="Q42" s="8">
        <v>25</v>
      </c>
      <c r="R42" s="17">
        <f t="shared" si="43"/>
        <v>0.21929824561403508</v>
      </c>
      <c r="S42" s="8">
        <v>54</v>
      </c>
      <c r="T42" s="8">
        <v>25</v>
      </c>
      <c r="U42" s="17">
        <f t="shared" si="45"/>
        <v>0.46296296296296297</v>
      </c>
      <c r="V42" s="8">
        <v>60</v>
      </c>
      <c r="W42" s="8">
        <v>0</v>
      </c>
      <c r="X42" s="16">
        <f t="shared" si="44"/>
        <v>0</v>
      </c>
      <c r="Y42" s="7" t="s">
        <v>27</v>
      </c>
      <c r="Z42" s="8">
        <f>S42</f>
        <v>54</v>
      </c>
      <c r="AA42" s="8">
        <f>T42</f>
        <v>25</v>
      </c>
      <c r="AB42" s="17">
        <f t="shared" si="35"/>
        <v>0.46296296296296297</v>
      </c>
      <c r="AC42" s="8">
        <f>P42</f>
        <v>114</v>
      </c>
      <c r="AD42" s="8">
        <f>Q42</f>
        <v>25</v>
      </c>
      <c r="AE42" s="17">
        <f t="shared" si="46"/>
        <v>0.21929824561403508</v>
      </c>
      <c r="AG42" s="28">
        <f t="shared" si="42"/>
        <v>137</v>
      </c>
    </row>
    <row r="43" spans="1:33" s="2" customFormat="1" ht="19.5" customHeight="1">
      <c r="A43" s="9">
        <v>6</v>
      </c>
      <c r="B43" s="7" t="s">
        <v>59</v>
      </c>
      <c r="C43" s="8">
        <v>1290</v>
      </c>
      <c r="D43" s="8">
        <v>273</v>
      </c>
      <c r="E43" s="8">
        <v>271</v>
      </c>
      <c r="F43" s="8">
        <v>2</v>
      </c>
      <c r="G43" s="8">
        <v>109</v>
      </c>
      <c r="H43" s="8">
        <v>105</v>
      </c>
      <c r="I43" s="17">
        <f aca="true" t="shared" si="47" ref="I43:I46">H43/G43</f>
        <v>0.963302752293578</v>
      </c>
      <c r="J43" s="8">
        <v>14</v>
      </c>
      <c r="K43" s="8">
        <v>10</v>
      </c>
      <c r="L43" s="17">
        <f>K43/J43</f>
        <v>0.7142857142857143</v>
      </c>
      <c r="M43" s="8">
        <v>95</v>
      </c>
      <c r="N43" s="8">
        <v>95</v>
      </c>
      <c r="O43" s="16">
        <f>N43/M43</f>
        <v>1</v>
      </c>
      <c r="P43" s="8">
        <v>908</v>
      </c>
      <c r="Q43" s="8">
        <v>10</v>
      </c>
      <c r="R43" s="17">
        <f t="shared" si="43"/>
        <v>0.011013215859030838</v>
      </c>
      <c r="S43" s="8">
        <v>13</v>
      </c>
      <c r="T43" s="8">
        <v>9</v>
      </c>
      <c r="U43" s="17">
        <f t="shared" si="45"/>
        <v>0.6923076923076923</v>
      </c>
      <c r="V43" s="8">
        <v>895</v>
      </c>
      <c r="W43" s="8">
        <v>1</v>
      </c>
      <c r="X43" s="16">
        <f t="shared" si="44"/>
        <v>0.0011173184357541898</v>
      </c>
      <c r="Y43" s="7" t="s">
        <v>27</v>
      </c>
      <c r="Z43" s="8">
        <f aca="true" t="shared" si="48" ref="Z43:Z49">J43+S43</f>
        <v>27</v>
      </c>
      <c r="AA43" s="8">
        <f>K43+T43</f>
        <v>19</v>
      </c>
      <c r="AB43" s="17">
        <f aca="true" t="shared" si="49" ref="AB43:AB50">AA43/Z43</f>
        <v>0.7037037037037037</v>
      </c>
      <c r="AC43" s="8">
        <f>G43+P43</f>
        <v>1017</v>
      </c>
      <c r="AD43" s="8">
        <f>H43+Q43</f>
        <v>115</v>
      </c>
      <c r="AE43" s="17">
        <f t="shared" si="46"/>
        <v>0.11307767944936087</v>
      </c>
      <c r="AG43" s="28">
        <f>V43+S43+G43+D43</f>
        <v>1290</v>
      </c>
    </row>
    <row r="44" spans="1:33" s="2" customFormat="1" ht="19.5" customHeight="1">
      <c r="A44" s="10"/>
      <c r="B44" s="11" t="s">
        <v>28</v>
      </c>
      <c r="C44" s="8">
        <v>11</v>
      </c>
      <c r="D44" s="8">
        <v>11</v>
      </c>
      <c r="E44" s="8">
        <v>11</v>
      </c>
      <c r="F44" s="8">
        <v>0</v>
      </c>
      <c r="G44" s="7" t="s">
        <v>27</v>
      </c>
      <c r="H44" s="7" t="s">
        <v>27</v>
      </c>
      <c r="I44" s="7" t="s">
        <v>27</v>
      </c>
      <c r="J44" s="7" t="s">
        <v>27</v>
      </c>
      <c r="K44" s="7" t="s">
        <v>27</v>
      </c>
      <c r="L44" s="7" t="s">
        <v>27</v>
      </c>
      <c r="M44" s="7" t="s">
        <v>27</v>
      </c>
      <c r="N44" s="7" t="s">
        <v>27</v>
      </c>
      <c r="O44" s="7" t="s">
        <v>27</v>
      </c>
      <c r="P44" s="7" t="s">
        <v>27</v>
      </c>
      <c r="Q44" s="7" t="s">
        <v>27</v>
      </c>
      <c r="R44" s="7" t="s">
        <v>27</v>
      </c>
      <c r="S44" s="7" t="s">
        <v>27</v>
      </c>
      <c r="T44" s="7" t="s">
        <v>27</v>
      </c>
      <c r="U44" s="7" t="s">
        <v>27</v>
      </c>
      <c r="V44" s="7" t="s">
        <v>27</v>
      </c>
      <c r="W44" s="7" t="s">
        <v>27</v>
      </c>
      <c r="X44" s="7" t="s">
        <v>27</v>
      </c>
      <c r="Y44" s="7" t="s">
        <v>27</v>
      </c>
      <c r="Z44" s="7" t="s">
        <v>27</v>
      </c>
      <c r="AA44" s="7" t="s">
        <v>27</v>
      </c>
      <c r="AB44" s="7" t="s">
        <v>27</v>
      </c>
      <c r="AC44" s="8" t="s">
        <v>27</v>
      </c>
      <c r="AD44" s="7" t="s">
        <v>27</v>
      </c>
      <c r="AE44" s="7" t="s">
        <v>27</v>
      </c>
      <c r="AG44" s="28">
        <f>D44</f>
        <v>11</v>
      </c>
    </row>
    <row r="45" spans="1:33" s="2" customFormat="1" ht="19.5" customHeight="1">
      <c r="A45" s="10"/>
      <c r="B45" s="12" t="s">
        <v>60</v>
      </c>
      <c r="C45" s="8">
        <v>227</v>
      </c>
      <c r="D45" s="8">
        <v>66</v>
      </c>
      <c r="E45" s="8">
        <v>66</v>
      </c>
      <c r="F45" s="8">
        <v>0</v>
      </c>
      <c r="G45" s="8">
        <v>1</v>
      </c>
      <c r="H45" s="8">
        <v>0</v>
      </c>
      <c r="I45" s="16">
        <f t="shared" si="47"/>
        <v>0</v>
      </c>
      <c r="J45" s="8">
        <v>1</v>
      </c>
      <c r="K45" s="8">
        <v>0</v>
      </c>
      <c r="L45" s="16">
        <f>K45/J45</f>
        <v>0</v>
      </c>
      <c r="M45" s="7" t="s">
        <v>27</v>
      </c>
      <c r="N45" s="7" t="s">
        <v>27</v>
      </c>
      <c r="O45" s="7" t="s">
        <v>27</v>
      </c>
      <c r="P45" s="8">
        <v>160</v>
      </c>
      <c r="Q45" s="8">
        <v>0</v>
      </c>
      <c r="R45" s="16">
        <f aca="true" t="shared" si="50" ref="R45:R47">Q45/P45</f>
        <v>0</v>
      </c>
      <c r="S45" s="7" t="s">
        <v>27</v>
      </c>
      <c r="T45" s="7" t="s">
        <v>27</v>
      </c>
      <c r="U45" s="7" t="s">
        <v>27</v>
      </c>
      <c r="V45" s="8">
        <v>160</v>
      </c>
      <c r="W45" s="8">
        <v>0</v>
      </c>
      <c r="X45" s="16">
        <f aca="true" t="shared" si="51" ref="X45:X47">W45/V45</f>
        <v>0</v>
      </c>
      <c r="Y45" s="7" t="s">
        <v>27</v>
      </c>
      <c r="Z45" s="8">
        <f>J45</f>
        <v>1</v>
      </c>
      <c r="AA45" s="8">
        <f>K45</f>
        <v>0</v>
      </c>
      <c r="AB45" s="16">
        <f t="shared" si="49"/>
        <v>0</v>
      </c>
      <c r="AC45" s="8">
        <f>G45+P45</f>
        <v>161</v>
      </c>
      <c r="AD45" s="8">
        <f>H45+Q45</f>
        <v>0</v>
      </c>
      <c r="AE45" s="16">
        <f t="shared" si="46"/>
        <v>0</v>
      </c>
      <c r="AG45" s="28">
        <f>V45+G45+D45</f>
        <v>227</v>
      </c>
    </row>
    <row r="46" spans="1:33" s="2" customFormat="1" ht="19.5" customHeight="1">
      <c r="A46" s="10"/>
      <c r="B46" s="11" t="s">
        <v>61</v>
      </c>
      <c r="C46" s="8">
        <v>318</v>
      </c>
      <c r="D46" s="8">
        <v>83</v>
      </c>
      <c r="E46" s="8">
        <v>83</v>
      </c>
      <c r="F46" s="8">
        <v>0</v>
      </c>
      <c r="G46" s="8">
        <v>95</v>
      </c>
      <c r="H46" s="8">
        <v>95</v>
      </c>
      <c r="I46" s="16">
        <f t="shared" si="47"/>
        <v>1</v>
      </c>
      <c r="J46" s="7" t="s">
        <v>27</v>
      </c>
      <c r="K46" s="7" t="s">
        <v>27</v>
      </c>
      <c r="L46" s="7" t="s">
        <v>27</v>
      </c>
      <c r="M46" s="8">
        <v>95</v>
      </c>
      <c r="N46" s="8">
        <v>95</v>
      </c>
      <c r="O46" s="16">
        <f>N46/M46</f>
        <v>1</v>
      </c>
      <c r="P46" s="8">
        <v>140</v>
      </c>
      <c r="Q46" s="8">
        <v>0</v>
      </c>
      <c r="R46" s="16">
        <f t="shared" si="50"/>
        <v>0</v>
      </c>
      <c r="S46" s="7" t="s">
        <v>27</v>
      </c>
      <c r="T46" s="7" t="s">
        <v>27</v>
      </c>
      <c r="U46" s="7" t="s">
        <v>27</v>
      </c>
      <c r="V46" s="8">
        <v>140</v>
      </c>
      <c r="W46" s="8">
        <v>0</v>
      </c>
      <c r="X46" s="16">
        <f t="shared" si="51"/>
        <v>0</v>
      </c>
      <c r="Y46" s="7" t="s">
        <v>27</v>
      </c>
      <c r="Z46" s="7" t="s">
        <v>27</v>
      </c>
      <c r="AA46" s="7" t="s">
        <v>27</v>
      </c>
      <c r="AB46" s="7" t="s">
        <v>27</v>
      </c>
      <c r="AC46" s="8">
        <f>G46+P46</f>
        <v>235</v>
      </c>
      <c r="AD46" s="8">
        <f>H46+Q46</f>
        <v>95</v>
      </c>
      <c r="AE46" s="17">
        <f t="shared" si="46"/>
        <v>0.40425531914893614</v>
      </c>
      <c r="AG46" s="28">
        <f>V46+G46+D46</f>
        <v>318</v>
      </c>
    </row>
    <row r="47" spans="1:33" s="2" customFormat="1" ht="19.5" customHeight="1">
      <c r="A47" s="10"/>
      <c r="B47" s="11" t="s">
        <v>62</v>
      </c>
      <c r="C47" s="8">
        <v>247</v>
      </c>
      <c r="D47" s="8">
        <v>40</v>
      </c>
      <c r="E47" s="8">
        <v>39</v>
      </c>
      <c r="F47" s="8">
        <v>1</v>
      </c>
      <c r="G47" s="7" t="s">
        <v>27</v>
      </c>
      <c r="H47" s="7" t="s">
        <v>27</v>
      </c>
      <c r="I47" s="7" t="s">
        <v>27</v>
      </c>
      <c r="J47" s="7" t="s">
        <v>27</v>
      </c>
      <c r="K47" s="7" t="s">
        <v>27</v>
      </c>
      <c r="L47" s="7" t="s">
        <v>27</v>
      </c>
      <c r="M47" s="7" t="s">
        <v>27</v>
      </c>
      <c r="N47" s="7" t="s">
        <v>27</v>
      </c>
      <c r="O47" s="7" t="s">
        <v>27</v>
      </c>
      <c r="P47" s="8">
        <v>207</v>
      </c>
      <c r="Q47" s="8">
        <v>0</v>
      </c>
      <c r="R47" s="16">
        <f t="shared" si="50"/>
        <v>0</v>
      </c>
      <c r="S47" s="7" t="s">
        <v>27</v>
      </c>
      <c r="T47" s="7" t="s">
        <v>27</v>
      </c>
      <c r="U47" s="7" t="s">
        <v>27</v>
      </c>
      <c r="V47" s="8">
        <v>207</v>
      </c>
      <c r="W47" s="8">
        <v>0</v>
      </c>
      <c r="X47" s="16">
        <f t="shared" si="51"/>
        <v>0</v>
      </c>
      <c r="Y47" s="7" t="s">
        <v>27</v>
      </c>
      <c r="Z47" s="7" t="s">
        <v>27</v>
      </c>
      <c r="AA47" s="7" t="s">
        <v>27</v>
      </c>
      <c r="AB47" s="7" t="s">
        <v>27</v>
      </c>
      <c r="AC47" s="8">
        <f>P47</f>
        <v>207</v>
      </c>
      <c r="AD47" s="8">
        <f>Q47</f>
        <v>0</v>
      </c>
      <c r="AE47" s="16">
        <f t="shared" si="46"/>
        <v>0</v>
      </c>
      <c r="AG47" s="28">
        <f>V47+D47</f>
        <v>247</v>
      </c>
    </row>
    <row r="48" spans="1:33" s="2" customFormat="1" ht="19.5" customHeight="1">
      <c r="A48" s="10"/>
      <c r="B48" s="11" t="s">
        <v>63</v>
      </c>
      <c r="C48" s="8">
        <v>244</v>
      </c>
      <c r="D48" s="8">
        <v>19</v>
      </c>
      <c r="E48" s="8">
        <v>19</v>
      </c>
      <c r="F48" s="8">
        <v>0</v>
      </c>
      <c r="G48" s="8">
        <v>10</v>
      </c>
      <c r="H48" s="8">
        <v>10</v>
      </c>
      <c r="I48" s="18">
        <v>1</v>
      </c>
      <c r="J48" s="8">
        <v>10</v>
      </c>
      <c r="K48" s="8">
        <v>10</v>
      </c>
      <c r="L48" s="18">
        <v>1</v>
      </c>
      <c r="M48" s="7" t="s">
        <v>27</v>
      </c>
      <c r="N48" s="7" t="s">
        <v>27</v>
      </c>
      <c r="O48" s="7" t="s">
        <v>27</v>
      </c>
      <c r="P48" s="8">
        <v>215</v>
      </c>
      <c r="Q48" s="8">
        <v>9</v>
      </c>
      <c r="R48" s="19">
        <v>0.0418</v>
      </c>
      <c r="S48" s="8">
        <v>9</v>
      </c>
      <c r="T48" s="8">
        <v>8</v>
      </c>
      <c r="U48" s="18">
        <v>1</v>
      </c>
      <c r="V48" s="8">
        <v>206</v>
      </c>
      <c r="W48" s="8">
        <v>1</v>
      </c>
      <c r="X48" s="18">
        <v>0</v>
      </c>
      <c r="Y48" s="7" t="s">
        <v>27</v>
      </c>
      <c r="Z48" s="8">
        <f t="shared" si="48"/>
        <v>19</v>
      </c>
      <c r="AA48" s="8">
        <f>K48+T48</f>
        <v>18</v>
      </c>
      <c r="AB48" s="17">
        <f t="shared" si="49"/>
        <v>0.9473684210526315</v>
      </c>
      <c r="AC48" s="8">
        <f>G48+P48</f>
        <v>225</v>
      </c>
      <c r="AD48" s="8">
        <f>H48+Q48</f>
        <v>19</v>
      </c>
      <c r="AE48" s="17">
        <f t="shared" si="46"/>
        <v>0.08444444444444445</v>
      </c>
      <c r="AG48" s="28">
        <f aca="true" t="shared" si="52" ref="AG48:AG52">V48+S48+G48+D48</f>
        <v>244</v>
      </c>
    </row>
    <row r="49" spans="1:33" s="2" customFormat="1" ht="19.5" customHeight="1">
      <c r="A49" s="10"/>
      <c r="B49" s="11" t="s">
        <v>64</v>
      </c>
      <c r="C49" s="8">
        <v>137</v>
      </c>
      <c r="D49" s="8">
        <v>20</v>
      </c>
      <c r="E49" s="8">
        <v>20</v>
      </c>
      <c r="F49" s="8">
        <v>0</v>
      </c>
      <c r="G49" s="8">
        <v>3</v>
      </c>
      <c r="H49" s="8">
        <v>0</v>
      </c>
      <c r="I49" s="16">
        <f>H49/G49</f>
        <v>0</v>
      </c>
      <c r="J49" s="8">
        <v>3</v>
      </c>
      <c r="K49" s="8">
        <v>0</v>
      </c>
      <c r="L49" s="16">
        <f>K49/J49</f>
        <v>0</v>
      </c>
      <c r="M49" s="7" t="s">
        <v>27</v>
      </c>
      <c r="N49" s="7" t="s">
        <v>27</v>
      </c>
      <c r="O49" s="7" t="s">
        <v>27</v>
      </c>
      <c r="P49" s="8">
        <v>114</v>
      </c>
      <c r="Q49" s="8">
        <v>1</v>
      </c>
      <c r="R49" s="17">
        <f aca="true" t="shared" si="53" ref="R49:R51">Q49/P49</f>
        <v>0.008771929824561403</v>
      </c>
      <c r="S49" s="8">
        <v>1</v>
      </c>
      <c r="T49" s="8">
        <v>1</v>
      </c>
      <c r="U49" s="16">
        <f aca="true" t="shared" si="54" ref="U49:U51">T49/S49</f>
        <v>1</v>
      </c>
      <c r="V49" s="8">
        <v>113</v>
      </c>
      <c r="W49" s="8">
        <v>0</v>
      </c>
      <c r="X49" s="16">
        <f aca="true" t="shared" si="55" ref="X49:X51">W49/V49</f>
        <v>0</v>
      </c>
      <c r="Y49" s="7" t="s">
        <v>27</v>
      </c>
      <c r="Z49" s="8">
        <f t="shared" si="48"/>
        <v>4</v>
      </c>
      <c r="AA49" s="8">
        <f>K49+T49</f>
        <v>1</v>
      </c>
      <c r="AB49" s="16">
        <f t="shared" si="49"/>
        <v>0.25</v>
      </c>
      <c r="AC49" s="8">
        <f>G49+P49</f>
        <v>117</v>
      </c>
      <c r="AD49" s="8">
        <f>H49+Q49</f>
        <v>1</v>
      </c>
      <c r="AE49" s="17">
        <f t="shared" si="46"/>
        <v>0.008547008547008548</v>
      </c>
      <c r="AG49" s="28">
        <f t="shared" si="52"/>
        <v>137</v>
      </c>
    </row>
    <row r="50" spans="1:33" s="2" customFormat="1" ht="19.5" customHeight="1">
      <c r="A50" s="15"/>
      <c r="B50" s="11" t="s">
        <v>65</v>
      </c>
      <c r="C50" s="8">
        <v>106</v>
      </c>
      <c r="D50" s="8">
        <v>34</v>
      </c>
      <c r="E50" s="8">
        <v>33</v>
      </c>
      <c r="F50" s="8">
        <v>1</v>
      </c>
      <c r="G50" s="7" t="s">
        <v>27</v>
      </c>
      <c r="H50" s="7" t="s">
        <v>27</v>
      </c>
      <c r="I50" s="7" t="s">
        <v>27</v>
      </c>
      <c r="J50" s="7" t="s">
        <v>27</v>
      </c>
      <c r="K50" s="7" t="s">
        <v>27</v>
      </c>
      <c r="L50" s="7" t="s">
        <v>27</v>
      </c>
      <c r="M50" s="7" t="s">
        <v>27</v>
      </c>
      <c r="N50" s="7" t="s">
        <v>27</v>
      </c>
      <c r="O50" s="7" t="s">
        <v>27</v>
      </c>
      <c r="P50" s="8">
        <v>72</v>
      </c>
      <c r="Q50" s="8">
        <v>0</v>
      </c>
      <c r="R50" s="16">
        <f t="shared" si="53"/>
        <v>0</v>
      </c>
      <c r="S50" s="8">
        <v>3</v>
      </c>
      <c r="T50" s="8">
        <v>0</v>
      </c>
      <c r="U50" s="16">
        <f t="shared" si="54"/>
        <v>0</v>
      </c>
      <c r="V50" s="8">
        <v>69</v>
      </c>
      <c r="W50" s="8">
        <v>0</v>
      </c>
      <c r="X50" s="16">
        <f t="shared" si="55"/>
        <v>0</v>
      </c>
      <c r="Y50" s="7" t="s">
        <v>27</v>
      </c>
      <c r="Z50" s="8">
        <f>S50</f>
        <v>3</v>
      </c>
      <c r="AA50" s="8">
        <f>T50</f>
        <v>0</v>
      </c>
      <c r="AB50" s="16">
        <f t="shared" si="49"/>
        <v>0</v>
      </c>
      <c r="AC50" s="8">
        <f>P50</f>
        <v>72</v>
      </c>
      <c r="AD50" s="8">
        <f>Q50</f>
        <v>0</v>
      </c>
      <c r="AE50" s="16">
        <f t="shared" si="46"/>
        <v>0</v>
      </c>
      <c r="AG50" s="28">
        <f aca="true" t="shared" si="56" ref="AG50:AG56">V50+S50+D50</f>
        <v>106</v>
      </c>
    </row>
    <row r="51" spans="1:33" s="2" customFormat="1" ht="19.5" customHeight="1">
      <c r="A51" s="9">
        <v>7</v>
      </c>
      <c r="B51" s="7" t="s">
        <v>66</v>
      </c>
      <c r="C51" s="8">
        <v>76466</v>
      </c>
      <c r="D51" s="8">
        <v>364</v>
      </c>
      <c r="E51" s="8">
        <v>361</v>
      </c>
      <c r="F51" s="8">
        <v>3</v>
      </c>
      <c r="G51" s="8">
        <v>4</v>
      </c>
      <c r="H51" s="8">
        <v>3</v>
      </c>
      <c r="I51" s="17">
        <f>H51/G51</f>
        <v>0.75</v>
      </c>
      <c r="J51" s="8">
        <v>4</v>
      </c>
      <c r="K51" s="8">
        <v>3</v>
      </c>
      <c r="L51" s="16">
        <f>K51/J51</f>
        <v>0.75</v>
      </c>
      <c r="M51" s="7" t="s">
        <v>27</v>
      </c>
      <c r="N51" s="7" t="s">
        <v>27</v>
      </c>
      <c r="O51" s="7" t="s">
        <v>27</v>
      </c>
      <c r="P51" s="8">
        <v>76096</v>
      </c>
      <c r="Q51" s="8">
        <v>239</v>
      </c>
      <c r="R51" s="17">
        <f t="shared" si="53"/>
        <v>0.0031407695542472664</v>
      </c>
      <c r="S51" s="8">
        <v>779</v>
      </c>
      <c r="T51" s="8">
        <v>169</v>
      </c>
      <c r="U51" s="17">
        <f t="shared" si="54"/>
        <v>0.21694480102695765</v>
      </c>
      <c r="V51" s="8">
        <v>75317</v>
      </c>
      <c r="W51" s="8">
        <v>70</v>
      </c>
      <c r="X51" s="17">
        <f t="shared" si="55"/>
        <v>0.0009294050479971321</v>
      </c>
      <c r="Y51" s="27">
        <v>2</v>
      </c>
      <c r="Z51" s="8">
        <f aca="true" t="shared" si="57" ref="Z50:Z52">J51+S51</f>
        <v>783</v>
      </c>
      <c r="AA51" s="8">
        <f>K51+T51</f>
        <v>172</v>
      </c>
      <c r="AB51" s="17">
        <f aca="true" t="shared" si="58" ref="AB51:AB59">AA51/Z51</f>
        <v>0.21966794380587484</v>
      </c>
      <c r="AC51" s="8">
        <f>G51+P51</f>
        <v>76100</v>
      </c>
      <c r="AD51" s="8">
        <f>H51+Q51</f>
        <v>242</v>
      </c>
      <c r="AE51" s="17">
        <f aca="true" t="shared" si="59" ref="AE51:AE60">AD51/AC51</f>
        <v>0.0031800262812089358</v>
      </c>
      <c r="AG51" s="28">
        <f t="shared" si="52"/>
        <v>76464</v>
      </c>
    </row>
    <row r="52" spans="1:33" s="2" customFormat="1" ht="19.5" customHeight="1">
      <c r="A52" s="10"/>
      <c r="B52" s="11" t="s">
        <v>28</v>
      </c>
      <c r="C52" s="8">
        <v>58</v>
      </c>
      <c r="D52" s="8">
        <v>58</v>
      </c>
      <c r="E52" s="8">
        <v>58</v>
      </c>
      <c r="F52" s="8">
        <v>0</v>
      </c>
      <c r="G52" s="7" t="s">
        <v>27</v>
      </c>
      <c r="H52" s="7" t="s">
        <v>27</v>
      </c>
      <c r="I52" s="7" t="s">
        <v>27</v>
      </c>
      <c r="J52" s="7" t="s">
        <v>27</v>
      </c>
      <c r="K52" s="7" t="s">
        <v>27</v>
      </c>
      <c r="L52" s="7" t="s">
        <v>27</v>
      </c>
      <c r="M52" s="7" t="s">
        <v>27</v>
      </c>
      <c r="N52" s="7" t="s">
        <v>27</v>
      </c>
      <c r="O52" s="7" t="s">
        <v>27</v>
      </c>
      <c r="P52" s="7" t="s">
        <v>27</v>
      </c>
      <c r="Q52" s="7" t="s">
        <v>27</v>
      </c>
      <c r="R52" s="7" t="s">
        <v>27</v>
      </c>
      <c r="S52" s="7" t="s">
        <v>27</v>
      </c>
      <c r="T52" s="7" t="s">
        <v>27</v>
      </c>
      <c r="U52" s="7" t="s">
        <v>27</v>
      </c>
      <c r="V52" s="7" t="s">
        <v>27</v>
      </c>
      <c r="W52" s="7" t="s">
        <v>27</v>
      </c>
      <c r="X52" s="7" t="s">
        <v>27</v>
      </c>
      <c r="Y52" s="7" t="s">
        <v>27</v>
      </c>
      <c r="Z52" s="7" t="s">
        <v>27</v>
      </c>
      <c r="AA52" s="7" t="s">
        <v>27</v>
      </c>
      <c r="AB52" s="7" t="s">
        <v>27</v>
      </c>
      <c r="AC52" s="8" t="s">
        <v>27</v>
      </c>
      <c r="AD52" s="7" t="s">
        <v>27</v>
      </c>
      <c r="AE52" s="7" t="s">
        <v>27</v>
      </c>
      <c r="AG52" s="28">
        <f>D52</f>
        <v>58</v>
      </c>
    </row>
    <row r="53" spans="1:33" s="2" customFormat="1" ht="19.5" customHeight="1">
      <c r="A53" s="10"/>
      <c r="B53" s="11" t="s">
        <v>29</v>
      </c>
      <c r="C53" s="8">
        <v>7</v>
      </c>
      <c r="D53" s="8">
        <v>6</v>
      </c>
      <c r="E53" s="8">
        <v>6</v>
      </c>
      <c r="F53" s="8">
        <v>0</v>
      </c>
      <c r="G53" s="7" t="s">
        <v>27</v>
      </c>
      <c r="H53" s="7" t="s">
        <v>27</v>
      </c>
      <c r="I53" s="7" t="s">
        <v>27</v>
      </c>
      <c r="J53" s="7" t="s">
        <v>27</v>
      </c>
      <c r="K53" s="7" t="s">
        <v>27</v>
      </c>
      <c r="L53" s="7" t="s">
        <v>27</v>
      </c>
      <c r="M53" s="7" t="s">
        <v>27</v>
      </c>
      <c r="N53" s="7" t="s">
        <v>27</v>
      </c>
      <c r="O53" s="7" t="s">
        <v>27</v>
      </c>
      <c r="P53" s="7" t="s">
        <v>27</v>
      </c>
      <c r="Q53" s="7" t="s">
        <v>27</v>
      </c>
      <c r="R53" s="7" t="s">
        <v>27</v>
      </c>
      <c r="S53" s="7" t="s">
        <v>27</v>
      </c>
      <c r="T53" s="7" t="s">
        <v>27</v>
      </c>
      <c r="U53" s="7" t="s">
        <v>27</v>
      </c>
      <c r="V53" s="7" t="s">
        <v>27</v>
      </c>
      <c r="W53" s="7" t="s">
        <v>27</v>
      </c>
      <c r="X53" s="7" t="s">
        <v>27</v>
      </c>
      <c r="Y53" s="27">
        <v>1</v>
      </c>
      <c r="Z53" s="7" t="s">
        <v>27</v>
      </c>
      <c r="AA53" s="7" t="s">
        <v>27</v>
      </c>
      <c r="AB53" s="7" t="s">
        <v>27</v>
      </c>
      <c r="AC53" s="8" t="s">
        <v>27</v>
      </c>
      <c r="AD53" s="7" t="s">
        <v>27</v>
      </c>
      <c r="AE53" s="7" t="s">
        <v>27</v>
      </c>
      <c r="AG53" s="28">
        <f>D53</f>
        <v>6</v>
      </c>
    </row>
    <row r="54" spans="1:33" s="2" customFormat="1" ht="19.5" customHeight="1">
      <c r="A54" s="10"/>
      <c r="B54" s="11" t="s">
        <v>67</v>
      </c>
      <c r="C54" s="8">
        <v>112</v>
      </c>
      <c r="D54" s="8">
        <v>111</v>
      </c>
      <c r="E54" s="8">
        <v>111</v>
      </c>
      <c r="F54" s="8">
        <v>0</v>
      </c>
      <c r="G54" s="7" t="s">
        <v>27</v>
      </c>
      <c r="H54" s="7" t="s">
        <v>27</v>
      </c>
      <c r="I54" s="7" t="s">
        <v>27</v>
      </c>
      <c r="J54" s="7" t="s">
        <v>27</v>
      </c>
      <c r="K54" s="7" t="s">
        <v>27</v>
      </c>
      <c r="L54" s="7" t="s">
        <v>27</v>
      </c>
      <c r="M54" s="7" t="s">
        <v>27</v>
      </c>
      <c r="N54" s="7" t="s">
        <v>27</v>
      </c>
      <c r="O54" s="7" t="s">
        <v>27</v>
      </c>
      <c r="P54" s="8">
        <v>1</v>
      </c>
      <c r="Q54" s="8">
        <v>0</v>
      </c>
      <c r="R54" s="16">
        <f aca="true" t="shared" si="60" ref="R54:R60">Q54/P54</f>
        <v>0</v>
      </c>
      <c r="S54" s="8">
        <f>1</f>
        <v>1</v>
      </c>
      <c r="T54" s="8">
        <v>0</v>
      </c>
      <c r="U54" s="16">
        <f aca="true" t="shared" si="61" ref="U54:U60">T54/S54</f>
        <v>0</v>
      </c>
      <c r="V54" s="7" t="s">
        <v>27</v>
      </c>
      <c r="W54" s="7" t="s">
        <v>27</v>
      </c>
      <c r="X54" s="7" t="s">
        <v>27</v>
      </c>
      <c r="Y54" s="7" t="s">
        <v>27</v>
      </c>
      <c r="Z54" s="8">
        <f>S54</f>
        <v>1</v>
      </c>
      <c r="AA54" s="8">
        <f>T54</f>
        <v>0</v>
      </c>
      <c r="AB54" s="16">
        <f t="shared" si="58"/>
        <v>0</v>
      </c>
      <c r="AC54" s="8">
        <f aca="true" t="shared" si="62" ref="AC54:AE54">P54</f>
        <v>1</v>
      </c>
      <c r="AD54" s="8">
        <f t="shared" si="62"/>
        <v>0</v>
      </c>
      <c r="AE54" s="16">
        <f t="shared" si="59"/>
        <v>0</v>
      </c>
      <c r="AG54" s="28">
        <f>S54+D54</f>
        <v>112</v>
      </c>
    </row>
    <row r="55" spans="1:33" s="2" customFormat="1" ht="19.5" customHeight="1">
      <c r="A55" s="10"/>
      <c r="B55" s="11" t="s">
        <v>68</v>
      </c>
      <c r="C55" s="8">
        <v>16188</v>
      </c>
      <c r="D55" s="8">
        <v>10</v>
      </c>
      <c r="E55" s="8">
        <v>10</v>
      </c>
      <c r="F55" s="8">
        <v>0</v>
      </c>
      <c r="G55" s="7" t="s">
        <v>27</v>
      </c>
      <c r="H55" s="7" t="s">
        <v>27</v>
      </c>
      <c r="I55" s="7" t="s">
        <v>27</v>
      </c>
      <c r="J55" s="7" t="s">
        <v>27</v>
      </c>
      <c r="K55" s="7" t="s">
        <v>27</v>
      </c>
      <c r="L55" s="7" t="s">
        <v>27</v>
      </c>
      <c r="M55" s="7" t="s">
        <v>27</v>
      </c>
      <c r="N55" s="7" t="s">
        <v>27</v>
      </c>
      <c r="O55" s="7" t="s">
        <v>27</v>
      </c>
      <c r="P55" s="8">
        <v>16177</v>
      </c>
      <c r="Q55" s="8">
        <v>24</v>
      </c>
      <c r="R55" s="17">
        <f t="shared" si="60"/>
        <v>0.0014835878098534956</v>
      </c>
      <c r="S55" s="8">
        <v>199</v>
      </c>
      <c r="T55" s="8">
        <v>24</v>
      </c>
      <c r="U55" s="17">
        <f t="shared" si="61"/>
        <v>0.12060301507537688</v>
      </c>
      <c r="V55" s="8">
        <v>15978</v>
      </c>
      <c r="W55" s="8">
        <v>0</v>
      </c>
      <c r="X55" s="16">
        <f aca="true" t="shared" si="63" ref="X55:X60">W55/V55</f>
        <v>0</v>
      </c>
      <c r="Y55" s="27">
        <v>1</v>
      </c>
      <c r="Z55" s="8">
        <f>S55</f>
        <v>199</v>
      </c>
      <c r="AA55" s="8">
        <f>T55</f>
        <v>24</v>
      </c>
      <c r="AB55" s="17">
        <f t="shared" si="58"/>
        <v>0.12060301507537688</v>
      </c>
      <c r="AC55" s="8">
        <f>P55</f>
        <v>16177</v>
      </c>
      <c r="AD55" s="8">
        <f>Q55</f>
        <v>24</v>
      </c>
      <c r="AE55" s="17">
        <f t="shared" si="59"/>
        <v>0.0014835878098534956</v>
      </c>
      <c r="AG55" s="28">
        <f t="shared" si="56"/>
        <v>16187</v>
      </c>
    </row>
    <row r="56" spans="1:33" s="2" customFormat="1" ht="19.5" customHeight="1">
      <c r="A56" s="10"/>
      <c r="B56" s="11" t="s">
        <v>69</v>
      </c>
      <c r="C56" s="8">
        <v>12040</v>
      </c>
      <c r="D56" s="8">
        <v>97</v>
      </c>
      <c r="E56" s="8">
        <v>97</v>
      </c>
      <c r="F56" s="8">
        <v>0</v>
      </c>
      <c r="G56" s="7" t="s">
        <v>27</v>
      </c>
      <c r="H56" s="7" t="s">
        <v>27</v>
      </c>
      <c r="I56" s="7" t="s">
        <v>27</v>
      </c>
      <c r="J56" s="7" t="s">
        <v>27</v>
      </c>
      <c r="K56" s="7" t="s">
        <v>27</v>
      </c>
      <c r="L56" s="7" t="s">
        <v>27</v>
      </c>
      <c r="M56" s="7" t="s">
        <v>27</v>
      </c>
      <c r="N56" s="7" t="s">
        <v>27</v>
      </c>
      <c r="O56" s="7" t="s">
        <v>27</v>
      </c>
      <c r="P56" s="8">
        <v>11943</v>
      </c>
      <c r="Q56" s="8">
        <v>6</v>
      </c>
      <c r="R56" s="16">
        <f t="shared" si="60"/>
        <v>0.0005023863350916855</v>
      </c>
      <c r="S56" s="8">
        <v>38</v>
      </c>
      <c r="T56" s="8">
        <v>6</v>
      </c>
      <c r="U56" s="16">
        <f t="shared" si="61"/>
        <v>0.15789473684210525</v>
      </c>
      <c r="V56" s="8">
        <v>11905</v>
      </c>
      <c r="W56" s="8">
        <v>0</v>
      </c>
      <c r="X56" s="16">
        <f t="shared" si="63"/>
        <v>0</v>
      </c>
      <c r="Y56" s="7" t="s">
        <v>27</v>
      </c>
      <c r="Z56" s="8">
        <f>S56</f>
        <v>38</v>
      </c>
      <c r="AA56" s="8">
        <f>T56</f>
        <v>6</v>
      </c>
      <c r="AB56" s="17">
        <f t="shared" si="58"/>
        <v>0.15789473684210525</v>
      </c>
      <c r="AC56" s="8">
        <f>P56</f>
        <v>11943</v>
      </c>
      <c r="AD56" s="8">
        <f>Q56</f>
        <v>6</v>
      </c>
      <c r="AE56" s="17">
        <f t="shared" si="59"/>
        <v>0.0005023863350916855</v>
      </c>
      <c r="AG56" s="28">
        <f t="shared" si="56"/>
        <v>12040</v>
      </c>
    </row>
    <row r="57" spans="1:33" s="2" customFormat="1" ht="19.5" customHeight="1">
      <c r="A57" s="10"/>
      <c r="B57" s="11" t="s">
        <v>70</v>
      </c>
      <c r="C57" s="8">
        <v>16208</v>
      </c>
      <c r="D57" s="8">
        <v>2</v>
      </c>
      <c r="E57" s="8">
        <v>2</v>
      </c>
      <c r="F57" s="8">
        <v>0</v>
      </c>
      <c r="G57" s="8">
        <v>3</v>
      </c>
      <c r="H57" s="8">
        <v>3</v>
      </c>
      <c r="I57" s="16">
        <f aca="true" t="shared" si="64" ref="I57:I60">H57/G57</f>
        <v>1</v>
      </c>
      <c r="J57" s="8">
        <v>3</v>
      </c>
      <c r="K57" s="8">
        <v>3</v>
      </c>
      <c r="L57" s="16">
        <f>K57/J57</f>
        <v>1</v>
      </c>
      <c r="M57" s="7" t="s">
        <v>27</v>
      </c>
      <c r="N57" s="7" t="s">
        <v>27</v>
      </c>
      <c r="O57" s="7" t="s">
        <v>27</v>
      </c>
      <c r="P57" s="8">
        <v>16203</v>
      </c>
      <c r="Q57" s="8">
        <v>191</v>
      </c>
      <c r="R57" s="17">
        <f t="shared" si="60"/>
        <v>0.011787940504844783</v>
      </c>
      <c r="S57" s="8">
        <v>127</v>
      </c>
      <c r="T57" s="8">
        <v>121</v>
      </c>
      <c r="U57" s="17">
        <f t="shared" si="61"/>
        <v>0.952755905511811</v>
      </c>
      <c r="V57" s="8">
        <v>16076</v>
      </c>
      <c r="W57" s="8">
        <v>70</v>
      </c>
      <c r="X57" s="17">
        <f t="shared" si="63"/>
        <v>0.004354316994277184</v>
      </c>
      <c r="Y57" s="7" t="s">
        <v>27</v>
      </c>
      <c r="Z57" s="8">
        <f>J57+S57</f>
        <v>130</v>
      </c>
      <c r="AA57" s="8">
        <f>K57+T57</f>
        <v>124</v>
      </c>
      <c r="AB57" s="17">
        <f t="shared" si="58"/>
        <v>0.9538461538461539</v>
      </c>
      <c r="AC57" s="8">
        <f>G57+P57</f>
        <v>16206</v>
      </c>
      <c r="AD57" s="8">
        <f>H57+Q57</f>
        <v>194</v>
      </c>
      <c r="AE57" s="17">
        <f t="shared" si="59"/>
        <v>0.011970874984573615</v>
      </c>
      <c r="AG57" s="28">
        <f aca="true" t="shared" si="65" ref="AG57:AG63">V57+S57+G57+D57</f>
        <v>16208</v>
      </c>
    </row>
    <row r="58" spans="1:33" s="2" customFormat="1" ht="19.5" customHeight="1">
      <c r="A58" s="10"/>
      <c r="B58" s="11" t="s">
        <v>71</v>
      </c>
      <c r="C58" s="8">
        <v>11767</v>
      </c>
      <c r="D58" s="8">
        <v>5</v>
      </c>
      <c r="E58" s="8">
        <v>5</v>
      </c>
      <c r="F58" s="8">
        <v>0</v>
      </c>
      <c r="G58" s="8">
        <v>1</v>
      </c>
      <c r="H58" s="8">
        <v>0</v>
      </c>
      <c r="I58" s="16">
        <f t="shared" si="64"/>
        <v>0</v>
      </c>
      <c r="J58" s="8">
        <v>1</v>
      </c>
      <c r="K58" s="8">
        <v>0</v>
      </c>
      <c r="L58" s="16">
        <f>K58/J58</f>
        <v>0</v>
      </c>
      <c r="M58" s="7" t="s">
        <v>27</v>
      </c>
      <c r="N58" s="7" t="s">
        <v>27</v>
      </c>
      <c r="O58" s="7" t="s">
        <v>27</v>
      </c>
      <c r="P58" s="8">
        <v>11761</v>
      </c>
      <c r="Q58" s="8">
        <v>11</v>
      </c>
      <c r="R58" s="17">
        <f t="shared" si="60"/>
        <v>0.0009352946178046085</v>
      </c>
      <c r="S58" s="8">
        <v>144</v>
      </c>
      <c r="T58" s="8">
        <v>11</v>
      </c>
      <c r="U58" s="17">
        <f t="shared" si="61"/>
        <v>0.0763888888888889</v>
      </c>
      <c r="V58" s="8">
        <v>11617</v>
      </c>
      <c r="W58" s="8">
        <v>0</v>
      </c>
      <c r="X58" s="16">
        <f t="shared" si="63"/>
        <v>0</v>
      </c>
      <c r="Y58" s="7" t="s">
        <v>27</v>
      </c>
      <c r="Z58" s="8">
        <f>J58+S58</f>
        <v>145</v>
      </c>
      <c r="AA58" s="8">
        <f>K58+T58</f>
        <v>11</v>
      </c>
      <c r="AB58" s="17">
        <f t="shared" si="58"/>
        <v>0.07586206896551724</v>
      </c>
      <c r="AC58" s="8">
        <f>G58+P58</f>
        <v>11762</v>
      </c>
      <c r="AD58" s="8">
        <f>H58+Q58</f>
        <v>11</v>
      </c>
      <c r="AE58" s="17">
        <f t="shared" si="59"/>
        <v>0.0009352150994728788</v>
      </c>
      <c r="AG58" s="28">
        <f t="shared" si="65"/>
        <v>11767</v>
      </c>
    </row>
    <row r="59" spans="1:33" s="2" customFormat="1" ht="19.5" customHeight="1">
      <c r="A59" s="15"/>
      <c r="B59" s="11" t="s">
        <v>72</v>
      </c>
      <c r="C59" s="8">
        <v>20086</v>
      </c>
      <c r="D59" s="8">
        <v>75</v>
      </c>
      <c r="E59" s="8">
        <v>72</v>
      </c>
      <c r="F59" s="8">
        <v>3</v>
      </c>
      <c r="G59" s="7" t="s">
        <v>27</v>
      </c>
      <c r="H59" s="7" t="s">
        <v>27</v>
      </c>
      <c r="I59" s="7" t="s">
        <v>27</v>
      </c>
      <c r="J59" s="7" t="s">
        <v>27</v>
      </c>
      <c r="K59" s="7" t="s">
        <v>27</v>
      </c>
      <c r="L59" s="7" t="s">
        <v>27</v>
      </c>
      <c r="M59" s="7" t="s">
        <v>27</v>
      </c>
      <c r="N59" s="7" t="s">
        <v>27</v>
      </c>
      <c r="O59" s="7" t="s">
        <v>27</v>
      </c>
      <c r="P59" s="8">
        <v>20011</v>
      </c>
      <c r="Q59" s="8">
        <v>7</v>
      </c>
      <c r="R59" s="17">
        <f t="shared" si="60"/>
        <v>0.00034980760581680074</v>
      </c>
      <c r="S59" s="8">
        <v>270</v>
      </c>
      <c r="T59" s="8">
        <v>7</v>
      </c>
      <c r="U59" s="17">
        <f t="shared" si="61"/>
        <v>0.025925925925925925</v>
      </c>
      <c r="V59" s="8">
        <v>19741</v>
      </c>
      <c r="W59" s="8">
        <v>0</v>
      </c>
      <c r="X59" s="16">
        <f t="shared" si="63"/>
        <v>0</v>
      </c>
      <c r="Y59" s="7" t="s">
        <v>27</v>
      </c>
      <c r="Z59" s="8">
        <f>S59</f>
        <v>270</v>
      </c>
      <c r="AA59" s="8">
        <f>T59</f>
        <v>7</v>
      </c>
      <c r="AB59" s="17">
        <f t="shared" si="58"/>
        <v>0.025925925925925925</v>
      </c>
      <c r="AC59" s="8">
        <f>P59</f>
        <v>20011</v>
      </c>
      <c r="AD59" s="8">
        <f>Q59</f>
        <v>7</v>
      </c>
      <c r="AE59" s="17">
        <f t="shared" si="59"/>
        <v>0.00034980760581680074</v>
      </c>
      <c r="AG59" s="28">
        <f>V59+S59+D59</f>
        <v>20086</v>
      </c>
    </row>
    <row r="60" spans="1:33" s="2" customFormat="1" ht="19.5" customHeight="1">
      <c r="A60" s="9">
        <v>8</v>
      </c>
      <c r="B60" s="7" t="s">
        <v>73</v>
      </c>
      <c r="C60" s="8">
        <v>49433</v>
      </c>
      <c r="D60" s="8">
        <v>708</v>
      </c>
      <c r="E60" s="8">
        <v>704</v>
      </c>
      <c r="F60" s="8">
        <v>4</v>
      </c>
      <c r="G60" s="8">
        <v>9</v>
      </c>
      <c r="H60" s="8">
        <v>9</v>
      </c>
      <c r="I60" s="16">
        <f t="shared" si="64"/>
        <v>1</v>
      </c>
      <c r="J60" s="8">
        <v>9</v>
      </c>
      <c r="K60" s="8">
        <v>9</v>
      </c>
      <c r="L60" s="16">
        <v>1</v>
      </c>
      <c r="M60" s="7" t="s">
        <v>27</v>
      </c>
      <c r="N60" s="7" t="s">
        <v>27</v>
      </c>
      <c r="O60" s="7" t="s">
        <v>27</v>
      </c>
      <c r="P60" s="8">
        <v>48704</v>
      </c>
      <c r="Q60" s="8">
        <v>8578</v>
      </c>
      <c r="R60" s="17">
        <f t="shared" si="60"/>
        <v>0.17612516425755584</v>
      </c>
      <c r="S60" s="8">
        <v>218</v>
      </c>
      <c r="T60" s="8">
        <v>190</v>
      </c>
      <c r="U60" s="17">
        <f t="shared" si="61"/>
        <v>0.8715596330275229</v>
      </c>
      <c r="V60" s="8">
        <v>48486</v>
      </c>
      <c r="W60" s="8">
        <v>8388</v>
      </c>
      <c r="X60" s="17">
        <f t="shared" si="63"/>
        <v>0.1729983912882069</v>
      </c>
      <c r="Y60" s="27">
        <v>12</v>
      </c>
      <c r="Z60" s="8">
        <f>J60+S60</f>
        <v>227</v>
      </c>
      <c r="AA60" s="8">
        <f>K60+T60</f>
        <v>199</v>
      </c>
      <c r="AB60" s="17">
        <f aca="true" t="shared" si="66" ref="AB60:AB69">AA60/Z60</f>
        <v>0.8766519823788547</v>
      </c>
      <c r="AC60" s="8">
        <f>G60+P60</f>
        <v>48713</v>
      </c>
      <c r="AD60" s="8">
        <f>H60+Q60</f>
        <v>8587</v>
      </c>
      <c r="AE60" s="17">
        <f t="shared" si="59"/>
        <v>0.17627737975489088</v>
      </c>
      <c r="AG60" s="28">
        <f t="shared" si="65"/>
        <v>49421</v>
      </c>
    </row>
    <row r="61" spans="1:33" s="2" customFormat="1" ht="19.5" customHeight="1">
      <c r="A61" s="10"/>
      <c r="B61" s="11" t="s">
        <v>28</v>
      </c>
      <c r="C61" s="8">
        <v>49</v>
      </c>
      <c r="D61" s="8">
        <v>49</v>
      </c>
      <c r="E61" s="8">
        <v>46</v>
      </c>
      <c r="F61" s="8">
        <v>3</v>
      </c>
      <c r="G61" s="7" t="s">
        <v>27</v>
      </c>
      <c r="H61" s="7" t="s">
        <v>27</v>
      </c>
      <c r="I61" s="7" t="s">
        <v>27</v>
      </c>
      <c r="J61" s="7" t="s">
        <v>27</v>
      </c>
      <c r="K61" s="7" t="s">
        <v>27</v>
      </c>
      <c r="L61" s="7" t="s">
        <v>27</v>
      </c>
      <c r="M61" s="7" t="s">
        <v>27</v>
      </c>
      <c r="N61" s="7" t="s">
        <v>27</v>
      </c>
      <c r="O61" s="7" t="s">
        <v>27</v>
      </c>
      <c r="P61" s="7" t="s">
        <v>27</v>
      </c>
      <c r="Q61" s="7" t="s">
        <v>27</v>
      </c>
      <c r="R61" s="7" t="s">
        <v>27</v>
      </c>
      <c r="S61" s="7" t="s">
        <v>27</v>
      </c>
      <c r="T61" s="7" t="s">
        <v>27</v>
      </c>
      <c r="U61" s="7" t="s">
        <v>27</v>
      </c>
      <c r="V61" s="7" t="s">
        <v>27</v>
      </c>
      <c r="W61" s="7" t="s">
        <v>27</v>
      </c>
      <c r="X61" s="7" t="s">
        <v>27</v>
      </c>
      <c r="Y61" s="7" t="s">
        <v>27</v>
      </c>
      <c r="Z61" s="7" t="s">
        <v>27</v>
      </c>
      <c r="AA61" s="7" t="s">
        <v>27</v>
      </c>
      <c r="AB61" s="7" t="s">
        <v>27</v>
      </c>
      <c r="AC61" s="8" t="s">
        <v>27</v>
      </c>
      <c r="AD61" s="7" t="s">
        <v>27</v>
      </c>
      <c r="AE61" s="7" t="s">
        <v>27</v>
      </c>
      <c r="AG61" s="28">
        <f>D61</f>
        <v>49</v>
      </c>
    </row>
    <row r="62" spans="1:33" s="2" customFormat="1" ht="19.5" customHeight="1">
      <c r="A62" s="10"/>
      <c r="B62" s="11" t="s">
        <v>29</v>
      </c>
      <c r="C62" s="8">
        <v>5</v>
      </c>
      <c r="D62" s="8">
        <v>5</v>
      </c>
      <c r="E62" s="8">
        <v>4</v>
      </c>
      <c r="F62" s="8">
        <v>1</v>
      </c>
      <c r="G62" s="7" t="s">
        <v>27</v>
      </c>
      <c r="H62" s="7" t="s">
        <v>27</v>
      </c>
      <c r="I62" s="7" t="s">
        <v>27</v>
      </c>
      <c r="J62" s="7" t="s">
        <v>27</v>
      </c>
      <c r="K62" s="7" t="s">
        <v>27</v>
      </c>
      <c r="L62" s="7" t="s">
        <v>27</v>
      </c>
      <c r="M62" s="7" t="s">
        <v>27</v>
      </c>
      <c r="N62" s="7" t="s">
        <v>27</v>
      </c>
      <c r="O62" s="7" t="s">
        <v>27</v>
      </c>
      <c r="P62" s="7" t="s">
        <v>27</v>
      </c>
      <c r="Q62" s="7" t="s">
        <v>27</v>
      </c>
      <c r="R62" s="7" t="s">
        <v>27</v>
      </c>
      <c r="S62" s="7" t="s">
        <v>27</v>
      </c>
      <c r="T62" s="7" t="s">
        <v>27</v>
      </c>
      <c r="U62" s="7" t="s">
        <v>27</v>
      </c>
      <c r="V62" s="7" t="s">
        <v>27</v>
      </c>
      <c r="W62" s="7" t="s">
        <v>27</v>
      </c>
      <c r="X62" s="7" t="s">
        <v>27</v>
      </c>
      <c r="Y62" s="27">
        <v>3</v>
      </c>
      <c r="Z62" s="7" t="s">
        <v>27</v>
      </c>
      <c r="AA62" s="7" t="s">
        <v>27</v>
      </c>
      <c r="AB62" s="7" t="s">
        <v>27</v>
      </c>
      <c r="AC62" s="8" t="s">
        <v>27</v>
      </c>
      <c r="AD62" s="7" t="s">
        <v>27</v>
      </c>
      <c r="AE62" s="7" t="s">
        <v>27</v>
      </c>
      <c r="AG62" s="28">
        <f>D62</f>
        <v>5</v>
      </c>
    </row>
    <row r="63" spans="1:33" s="2" customFormat="1" ht="19.5" customHeight="1">
      <c r="A63" s="10"/>
      <c r="B63" s="12" t="s">
        <v>74</v>
      </c>
      <c r="C63" s="8">
        <v>164</v>
      </c>
      <c r="D63" s="8">
        <v>164</v>
      </c>
      <c r="E63" s="8">
        <v>164</v>
      </c>
      <c r="F63" s="8">
        <v>0</v>
      </c>
      <c r="G63" s="7" t="s">
        <v>27</v>
      </c>
      <c r="H63" s="7" t="s">
        <v>27</v>
      </c>
      <c r="I63" s="7" t="s">
        <v>27</v>
      </c>
      <c r="J63" s="7" t="s">
        <v>27</v>
      </c>
      <c r="K63" s="7" t="s">
        <v>27</v>
      </c>
      <c r="L63" s="7" t="s">
        <v>27</v>
      </c>
      <c r="M63" s="7" t="s">
        <v>27</v>
      </c>
      <c r="N63" s="7" t="s">
        <v>27</v>
      </c>
      <c r="O63" s="7" t="s">
        <v>27</v>
      </c>
      <c r="P63" s="7" t="s">
        <v>27</v>
      </c>
      <c r="Q63" s="7" t="s">
        <v>27</v>
      </c>
      <c r="R63" s="7" t="s">
        <v>27</v>
      </c>
      <c r="S63" s="7" t="s">
        <v>27</v>
      </c>
      <c r="T63" s="7" t="s">
        <v>27</v>
      </c>
      <c r="U63" s="7" t="s">
        <v>27</v>
      </c>
      <c r="V63" s="7" t="s">
        <v>27</v>
      </c>
      <c r="W63" s="7" t="s">
        <v>27</v>
      </c>
      <c r="X63" s="7" t="s">
        <v>27</v>
      </c>
      <c r="Y63" s="7" t="s">
        <v>27</v>
      </c>
      <c r="Z63" s="7" t="s">
        <v>27</v>
      </c>
      <c r="AA63" s="7" t="s">
        <v>27</v>
      </c>
      <c r="AB63" s="7" t="s">
        <v>27</v>
      </c>
      <c r="AC63" s="8" t="s">
        <v>27</v>
      </c>
      <c r="AD63" s="7" t="s">
        <v>27</v>
      </c>
      <c r="AE63" s="7" t="s">
        <v>27</v>
      </c>
      <c r="AG63" s="28">
        <f>D63</f>
        <v>164</v>
      </c>
    </row>
    <row r="64" spans="1:33" s="2" customFormat="1" ht="19.5" customHeight="1">
      <c r="A64" s="10"/>
      <c r="B64" s="12" t="s">
        <v>75</v>
      </c>
      <c r="C64" s="8">
        <v>156</v>
      </c>
      <c r="D64" s="7" t="s">
        <v>27</v>
      </c>
      <c r="E64" s="7" t="s">
        <v>27</v>
      </c>
      <c r="F64" s="7" t="s">
        <v>27</v>
      </c>
      <c r="G64" s="7" t="s">
        <v>27</v>
      </c>
      <c r="H64" s="7" t="s">
        <v>27</v>
      </c>
      <c r="I64" s="7" t="s">
        <v>27</v>
      </c>
      <c r="J64" s="7" t="s">
        <v>27</v>
      </c>
      <c r="K64" s="7" t="s">
        <v>27</v>
      </c>
      <c r="L64" s="7" t="s">
        <v>27</v>
      </c>
      <c r="M64" s="7" t="s">
        <v>27</v>
      </c>
      <c r="N64" s="7" t="s">
        <v>27</v>
      </c>
      <c r="O64" s="7" t="s">
        <v>27</v>
      </c>
      <c r="P64" s="8">
        <v>156</v>
      </c>
      <c r="Q64" s="8">
        <v>11</v>
      </c>
      <c r="R64" s="17">
        <f aca="true" t="shared" si="67" ref="R64:R70">Q64/P64</f>
        <v>0.07051282051282051</v>
      </c>
      <c r="S64" s="8">
        <v>23</v>
      </c>
      <c r="T64" s="8">
        <v>11</v>
      </c>
      <c r="U64" s="17">
        <f aca="true" t="shared" si="68" ref="U64:U66">T64/S64</f>
        <v>0.4782608695652174</v>
      </c>
      <c r="V64" s="8">
        <v>133</v>
      </c>
      <c r="W64" s="8">
        <v>0</v>
      </c>
      <c r="X64" s="16">
        <f aca="true" t="shared" si="69" ref="X64:X70">W64/V64</f>
        <v>0</v>
      </c>
      <c r="Y64" s="7" t="s">
        <v>27</v>
      </c>
      <c r="Z64" s="8">
        <f>S64</f>
        <v>23</v>
      </c>
      <c r="AA64" s="8">
        <f>T64</f>
        <v>11</v>
      </c>
      <c r="AB64" s="17">
        <f t="shared" si="66"/>
        <v>0.4782608695652174</v>
      </c>
      <c r="AC64" s="8">
        <f>P64</f>
        <v>156</v>
      </c>
      <c r="AD64" s="8">
        <f>Q64</f>
        <v>11</v>
      </c>
      <c r="AE64" s="17">
        <f>AD64/AC64</f>
        <v>0.07051282051282051</v>
      </c>
      <c r="AG64" s="28">
        <f>V64+S64</f>
        <v>156</v>
      </c>
    </row>
    <row r="65" spans="1:33" s="2" customFormat="1" ht="19.5" customHeight="1">
      <c r="A65" s="10"/>
      <c r="B65" s="11" t="s">
        <v>76</v>
      </c>
      <c r="C65" s="8">
        <v>208</v>
      </c>
      <c r="D65" s="8">
        <v>43</v>
      </c>
      <c r="E65" s="8">
        <v>43</v>
      </c>
      <c r="F65" s="8">
        <v>0</v>
      </c>
      <c r="G65" s="7" t="s">
        <v>27</v>
      </c>
      <c r="H65" s="7" t="s">
        <v>27</v>
      </c>
      <c r="I65" s="7" t="s">
        <v>27</v>
      </c>
      <c r="J65" s="7" t="s">
        <v>27</v>
      </c>
      <c r="K65" s="7" t="s">
        <v>27</v>
      </c>
      <c r="L65" s="7" t="s">
        <v>27</v>
      </c>
      <c r="M65" s="7" t="s">
        <v>27</v>
      </c>
      <c r="N65" s="7" t="s">
        <v>27</v>
      </c>
      <c r="O65" s="7" t="s">
        <v>27</v>
      </c>
      <c r="P65" s="8">
        <v>165</v>
      </c>
      <c r="Q65" s="8">
        <v>13</v>
      </c>
      <c r="R65" s="17">
        <f t="shared" si="67"/>
        <v>0.07878787878787878</v>
      </c>
      <c r="S65" s="8">
        <v>13</v>
      </c>
      <c r="T65" s="8">
        <v>13</v>
      </c>
      <c r="U65" s="16">
        <f t="shared" si="68"/>
        <v>1</v>
      </c>
      <c r="V65" s="8">
        <v>152</v>
      </c>
      <c r="W65" s="8">
        <v>0</v>
      </c>
      <c r="X65" s="16">
        <f t="shared" si="69"/>
        <v>0</v>
      </c>
      <c r="Y65" s="7" t="s">
        <v>27</v>
      </c>
      <c r="Z65" s="8">
        <f>S65</f>
        <v>13</v>
      </c>
      <c r="AA65" s="8">
        <f>T65</f>
        <v>13</v>
      </c>
      <c r="AB65" s="16">
        <f t="shared" si="66"/>
        <v>1</v>
      </c>
      <c r="AC65" s="8">
        <f>P65</f>
        <v>165</v>
      </c>
      <c r="AD65" s="8">
        <f>Q65</f>
        <v>13</v>
      </c>
      <c r="AE65" s="17">
        <f>AD65/AC65</f>
        <v>0.07878787878787878</v>
      </c>
      <c r="AG65" s="28">
        <f aca="true" t="shared" si="70" ref="AG65:AG69">V65+S65+D65</f>
        <v>208</v>
      </c>
    </row>
    <row r="66" spans="1:33" s="2" customFormat="1" ht="19.5" customHeight="1">
      <c r="A66" s="10"/>
      <c r="B66" s="11" t="s">
        <v>77</v>
      </c>
      <c r="C66" s="8">
        <v>13157</v>
      </c>
      <c r="D66" s="8">
        <v>139</v>
      </c>
      <c r="E66" s="8">
        <v>139</v>
      </c>
      <c r="F66" s="8">
        <v>0</v>
      </c>
      <c r="G66" s="8">
        <v>9</v>
      </c>
      <c r="H66" s="8">
        <v>9</v>
      </c>
      <c r="I66" s="16">
        <v>1</v>
      </c>
      <c r="J66" s="8">
        <v>9</v>
      </c>
      <c r="K66" s="8">
        <v>9</v>
      </c>
      <c r="L66" s="16">
        <v>1</v>
      </c>
      <c r="M66" s="7" t="s">
        <v>27</v>
      </c>
      <c r="N66" s="7" t="s">
        <v>27</v>
      </c>
      <c r="O66" s="7" t="s">
        <v>27</v>
      </c>
      <c r="P66" s="8">
        <v>13000</v>
      </c>
      <c r="Q66" s="8">
        <v>0</v>
      </c>
      <c r="R66" s="16">
        <f t="shared" si="67"/>
        <v>0</v>
      </c>
      <c r="S66" s="8">
        <v>9</v>
      </c>
      <c r="T66" s="8">
        <v>0</v>
      </c>
      <c r="U66" s="16">
        <f t="shared" si="68"/>
        <v>0</v>
      </c>
      <c r="V66" s="8">
        <v>12991</v>
      </c>
      <c r="W66" s="8">
        <v>0</v>
      </c>
      <c r="X66" s="16">
        <f t="shared" si="69"/>
        <v>0</v>
      </c>
      <c r="Y66" s="27">
        <v>9</v>
      </c>
      <c r="Z66" s="8">
        <f>J66+S66</f>
        <v>18</v>
      </c>
      <c r="AA66" s="8">
        <f>K66+T66</f>
        <v>9</v>
      </c>
      <c r="AB66" s="16">
        <f t="shared" si="66"/>
        <v>0.5</v>
      </c>
      <c r="AC66" s="8">
        <f>G66+P66</f>
        <v>13009</v>
      </c>
      <c r="AD66" s="8">
        <f>H66+Q66</f>
        <v>9</v>
      </c>
      <c r="AE66" s="17">
        <f>AD66/AC66</f>
        <v>0.0006918287339534168</v>
      </c>
      <c r="AG66" s="28">
        <f>V66+S66+G66+D66</f>
        <v>13148</v>
      </c>
    </row>
    <row r="67" spans="1:33" s="2" customFormat="1" ht="19.5" customHeight="1">
      <c r="A67" s="10"/>
      <c r="B67" s="11" t="s">
        <v>78</v>
      </c>
      <c r="C67" s="8">
        <v>25876</v>
      </c>
      <c r="D67" s="8">
        <v>56</v>
      </c>
      <c r="E67" s="8">
        <v>56</v>
      </c>
      <c r="F67" s="8">
        <v>0</v>
      </c>
      <c r="G67" s="7" t="s">
        <v>27</v>
      </c>
      <c r="H67" s="7" t="s">
        <v>27</v>
      </c>
      <c r="I67" s="7" t="s">
        <v>27</v>
      </c>
      <c r="J67" s="7" t="s">
        <v>27</v>
      </c>
      <c r="K67" s="7" t="s">
        <v>27</v>
      </c>
      <c r="L67" s="7" t="s">
        <v>27</v>
      </c>
      <c r="M67" s="7" t="s">
        <v>27</v>
      </c>
      <c r="N67" s="7" t="s">
        <v>27</v>
      </c>
      <c r="O67" s="7" t="s">
        <v>27</v>
      </c>
      <c r="P67" s="8">
        <v>25820</v>
      </c>
      <c r="Q67" s="8">
        <v>0</v>
      </c>
      <c r="R67" s="16">
        <f t="shared" si="67"/>
        <v>0</v>
      </c>
      <c r="S67" s="7" t="s">
        <v>27</v>
      </c>
      <c r="T67" s="7" t="s">
        <v>27</v>
      </c>
      <c r="U67" s="7" t="s">
        <v>27</v>
      </c>
      <c r="V67" s="8">
        <v>25820</v>
      </c>
      <c r="W67" s="8">
        <v>0</v>
      </c>
      <c r="X67" s="16">
        <f t="shared" si="69"/>
        <v>0</v>
      </c>
      <c r="Y67" s="7" t="s">
        <v>27</v>
      </c>
      <c r="Z67" s="7" t="s">
        <v>27</v>
      </c>
      <c r="AA67" s="7" t="s">
        <v>27</v>
      </c>
      <c r="AB67" s="7" t="s">
        <v>27</v>
      </c>
      <c r="AC67" s="8">
        <f>P67</f>
        <v>25820</v>
      </c>
      <c r="AD67" s="8">
        <f>Q67</f>
        <v>0</v>
      </c>
      <c r="AE67" s="16">
        <f>AD67/AC67</f>
        <v>0</v>
      </c>
      <c r="AG67" s="28">
        <f>V67+D67</f>
        <v>25876</v>
      </c>
    </row>
    <row r="68" spans="1:33" s="2" customFormat="1" ht="19.5" customHeight="1">
      <c r="A68" s="10"/>
      <c r="B68" s="11" t="s">
        <v>79</v>
      </c>
      <c r="C68" s="8">
        <v>8959</v>
      </c>
      <c r="D68" s="8">
        <v>166</v>
      </c>
      <c r="E68" s="8">
        <v>166</v>
      </c>
      <c r="F68" s="8">
        <v>0</v>
      </c>
      <c r="G68" s="7" t="s">
        <v>27</v>
      </c>
      <c r="H68" s="7" t="s">
        <v>27</v>
      </c>
      <c r="I68" s="7" t="s">
        <v>27</v>
      </c>
      <c r="J68" s="7" t="s">
        <v>27</v>
      </c>
      <c r="K68" s="7" t="s">
        <v>27</v>
      </c>
      <c r="L68" s="7" t="s">
        <v>27</v>
      </c>
      <c r="M68" s="7" t="s">
        <v>27</v>
      </c>
      <c r="N68" s="7" t="s">
        <v>27</v>
      </c>
      <c r="O68" s="7" t="s">
        <v>27</v>
      </c>
      <c r="P68" s="8">
        <v>8793</v>
      </c>
      <c r="Q68" s="8">
        <v>8541</v>
      </c>
      <c r="R68" s="17">
        <f t="shared" si="67"/>
        <v>0.9713408393039918</v>
      </c>
      <c r="S68" s="8">
        <v>153</v>
      </c>
      <c r="T68" s="8">
        <v>153</v>
      </c>
      <c r="U68" s="16">
        <f aca="true" t="shared" si="71" ref="U68:U70">T68/S68</f>
        <v>1</v>
      </c>
      <c r="V68" s="8">
        <v>8640</v>
      </c>
      <c r="W68" s="8">
        <v>8388</v>
      </c>
      <c r="X68" s="17">
        <f t="shared" si="69"/>
        <v>0.9708333333333333</v>
      </c>
      <c r="Y68" s="7" t="s">
        <v>27</v>
      </c>
      <c r="Z68" s="8">
        <f>S68</f>
        <v>153</v>
      </c>
      <c r="AA68" s="8">
        <f>T68</f>
        <v>153</v>
      </c>
      <c r="AB68" s="16">
        <f t="shared" si="66"/>
        <v>1</v>
      </c>
      <c r="AC68" s="8">
        <f>P68</f>
        <v>8793</v>
      </c>
      <c r="AD68" s="8">
        <f>Q68</f>
        <v>8541</v>
      </c>
      <c r="AE68" s="17">
        <f aca="true" t="shared" si="72" ref="AE68:AE80">AD68/AC68</f>
        <v>0.9713408393039918</v>
      </c>
      <c r="AG68" s="28">
        <f t="shared" si="70"/>
        <v>8959</v>
      </c>
    </row>
    <row r="69" spans="1:33" s="2" customFormat="1" ht="19.5" customHeight="1">
      <c r="A69" s="15"/>
      <c r="B69" s="11" t="s">
        <v>80</v>
      </c>
      <c r="C69" s="8">
        <v>859</v>
      </c>
      <c r="D69" s="8">
        <v>89</v>
      </c>
      <c r="E69" s="8">
        <v>86</v>
      </c>
      <c r="F69" s="8">
        <v>0</v>
      </c>
      <c r="G69" s="7" t="s">
        <v>27</v>
      </c>
      <c r="H69" s="7" t="s">
        <v>27</v>
      </c>
      <c r="I69" s="7" t="s">
        <v>27</v>
      </c>
      <c r="J69" s="7" t="s">
        <v>27</v>
      </c>
      <c r="K69" s="7" t="s">
        <v>27</v>
      </c>
      <c r="L69" s="7" t="s">
        <v>27</v>
      </c>
      <c r="M69" s="7" t="s">
        <v>27</v>
      </c>
      <c r="N69" s="7" t="s">
        <v>27</v>
      </c>
      <c r="O69" s="7" t="s">
        <v>27</v>
      </c>
      <c r="P69" s="8">
        <v>770</v>
      </c>
      <c r="Q69" s="8">
        <v>13</v>
      </c>
      <c r="R69" s="16">
        <f t="shared" si="67"/>
        <v>0.016883116883116882</v>
      </c>
      <c r="S69" s="8">
        <v>20</v>
      </c>
      <c r="T69" s="8">
        <v>13</v>
      </c>
      <c r="U69" s="16">
        <f t="shared" si="71"/>
        <v>0.65</v>
      </c>
      <c r="V69" s="8">
        <v>750</v>
      </c>
      <c r="W69" s="8">
        <v>0</v>
      </c>
      <c r="X69" s="16">
        <f t="shared" si="69"/>
        <v>0</v>
      </c>
      <c r="Y69" s="7" t="s">
        <v>27</v>
      </c>
      <c r="Z69" s="8">
        <f>S69</f>
        <v>20</v>
      </c>
      <c r="AA69" s="8">
        <f>T69</f>
        <v>13</v>
      </c>
      <c r="AB69" s="16">
        <f t="shared" si="66"/>
        <v>0.65</v>
      </c>
      <c r="AC69" s="8">
        <f>P69</f>
        <v>770</v>
      </c>
      <c r="AD69" s="8">
        <f>Q69</f>
        <v>13</v>
      </c>
      <c r="AE69" s="17">
        <f t="shared" si="72"/>
        <v>0.016883116883116882</v>
      </c>
      <c r="AG69" s="28">
        <f t="shared" si="70"/>
        <v>859</v>
      </c>
    </row>
    <row r="70" spans="1:33" s="2" customFormat="1" ht="19.5" customHeight="1">
      <c r="A70" s="9">
        <v>9</v>
      </c>
      <c r="B70" s="7" t="s">
        <v>81</v>
      </c>
      <c r="C70" s="8">
        <v>2777</v>
      </c>
      <c r="D70" s="8">
        <v>824</v>
      </c>
      <c r="E70" s="8">
        <v>814</v>
      </c>
      <c r="F70" s="8">
        <v>10</v>
      </c>
      <c r="G70" s="8">
        <v>10</v>
      </c>
      <c r="H70" s="8">
        <v>10</v>
      </c>
      <c r="I70" s="16">
        <f>H70/G70</f>
        <v>1</v>
      </c>
      <c r="J70" s="8">
        <v>10</v>
      </c>
      <c r="K70" s="8">
        <v>10</v>
      </c>
      <c r="L70" s="16">
        <f>K70/J70</f>
        <v>1</v>
      </c>
      <c r="M70" s="7" t="s">
        <v>27</v>
      </c>
      <c r="N70" s="7" t="s">
        <v>27</v>
      </c>
      <c r="O70" s="7" t="s">
        <v>27</v>
      </c>
      <c r="P70" s="8">
        <v>1939</v>
      </c>
      <c r="Q70" s="8">
        <v>293</v>
      </c>
      <c r="R70" s="17">
        <f t="shared" si="67"/>
        <v>0.1511088189788551</v>
      </c>
      <c r="S70" s="8">
        <v>308</v>
      </c>
      <c r="T70" s="8">
        <v>181</v>
      </c>
      <c r="U70" s="17">
        <f t="shared" si="71"/>
        <v>0.5876623376623377</v>
      </c>
      <c r="V70" s="8">
        <v>1631</v>
      </c>
      <c r="W70" s="8">
        <v>112</v>
      </c>
      <c r="X70" s="17">
        <f t="shared" si="69"/>
        <v>0.06866952789699571</v>
      </c>
      <c r="Y70" s="27">
        <v>4</v>
      </c>
      <c r="Z70" s="8">
        <f aca="true" t="shared" si="73" ref="Z69:Z71">J70+S70</f>
        <v>318</v>
      </c>
      <c r="AA70" s="8">
        <f>K70+T70</f>
        <v>191</v>
      </c>
      <c r="AB70" s="17">
        <f aca="true" t="shared" si="74" ref="AB70:AB80">AA70/Z70</f>
        <v>0.60062893081761</v>
      </c>
      <c r="AC70" s="8">
        <f>G70+P70</f>
        <v>1949</v>
      </c>
      <c r="AD70" s="8">
        <f aca="true" t="shared" si="75" ref="AD70:AD80">H70+Q70</f>
        <v>303</v>
      </c>
      <c r="AE70" s="17">
        <f t="shared" si="72"/>
        <v>0.15546434068753207</v>
      </c>
      <c r="AG70" s="28">
        <f>V70+S70+G70+D70</f>
        <v>2773</v>
      </c>
    </row>
    <row r="71" spans="1:33" s="2" customFormat="1" ht="19.5" customHeight="1">
      <c r="A71" s="10"/>
      <c r="B71" s="11" t="s">
        <v>28</v>
      </c>
      <c r="C71" s="8">
        <v>124</v>
      </c>
      <c r="D71" s="8">
        <v>124</v>
      </c>
      <c r="E71" s="8">
        <v>124</v>
      </c>
      <c r="F71" s="8">
        <v>0</v>
      </c>
      <c r="G71" s="7" t="s">
        <v>27</v>
      </c>
      <c r="H71" s="7" t="s">
        <v>27</v>
      </c>
      <c r="I71" s="7" t="s">
        <v>27</v>
      </c>
      <c r="J71" s="7" t="s">
        <v>27</v>
      </c>
      <c r="K71" s="7" t="s">
        <v>27</v>
      </c>
      <c r="L71" s="7" t="s">
        <v>27</v>
      </c>
      <c r="M71" s="7" t="s">
        <v>27</v>
      </c>
      <c r="N71" s="7" t="s">
        <v>27</v>
      </c>
      <c r="O71" s="7" t="s">
        <v>27</v>
      </c>
      <c r="P71" s="7" t="s">
        <v>27</v>
      </c>
      <c r="Q71" s="7" t="s">
        <v>27</v>
      </c>
      <c r="R71" s="7" t="s">
        <v>27</v>
      </c>
      <c r="S71" s="7" t="s">
        <v>27</v>
      </c>
      <c r="T71" s="7" t="s">
        <v>27</v>
      </c>
      <c r="U71" s="7" t="s">
        <v>27</v>
      </c>
      <c r="V71" s="7" t="s">
        <v>27</v>
      </c>
      <c r="W71" s="7" t="s">
        <v>27</v>
      </c>
      <c r="X71" s="7" t="s">
        <v>27</v>
      </c>
      <c r="Y71" s="7" t="s">
        <v>27</v>
      </c>
      <c r="Z71" s="7" t="s">
        <v>27</v>
      </c>
      <c r="AA71" s="7" t="s">
        <v>27</v>
      </c>
      <c r="AB71" s="8" t="s">
        <v>27</v>
      </c>
      <c r="AC71" s="8" t="s">
        <v>27</v>
      </c>
      <c r="AD71" s="7" t="s">
        <v>27</v>
      </c>
      <c r="AE71" s="7" t="s">
        <v>27</v>
      </c>
      <c r="AG71" s="28">
        <f>D71</f>
        <v>124</v>
      </c>
    </row>
    <row r="72" spans="1:33" s="2" customFormat="1" ht="19.5" customHeight="1">
      <c r="A72" s="10"/>
      <c r="B72" s="12" t="s">
        <v>82</v>
      </c>
      <c r="C72" s="8">
        <v>3</v>
      </c>
      <c r="D72" s="8">
        <v>3</v>
      </c>
      <c r="E72" s="8">
        <v>3</v>
      </c>
      <c r="F72" s="8">
        <v>0</v>
      </c>
      <c r="G72" s="7" t="s">
        <v>27</v>
      </c>
      <c r="H72" s="7" t="s">
        <v>27</v>
      </c>
      <c r="I72" s="7" t="s">
        <v>27</v>
      </c>
      <c r="J72" s="7" t="s">
        <v>27</v>
      </c>
      <c r="K72" s="7" t="s">
        <v>27</v>
      </c>
      <c r="L72" s="7" t="s">
        <v>27</v>
      </c>
      <c r="M72" s="7" t="s">
        <v>27</v>
      </c>
      <c r="N72" s="7" t="s">
        <v>27</v>
      </c>
      <c r="O72" s="7" t="s">
        <v>27</v>
      </c>
      <c r="P72" s="7" t="s">
        <v>27</v>
      </c>
      <c r="Q72" s="7" t="s">
        <v>27</v>
      </c>
      <c r="R72" s="7" t="s">
        <v>27</v>
      </c>
      <c r="S72" s="7" t="s">
        <v>27</v>
      </c>
      <c r="T72" s="7" t="s">
        <v>27</v>
      </c>
      <c r="U72" s="7" t="s">
        <v>27</v>
      </c>
      <c r="V72" s="7" t="s">
        <v>27</v>
      </c>
      <c r="W72" s="7" t="s">
        <v>27</v>
      </c>
      <c r="X72" s="7" t="s">
        <v>27</v>
      </c>
      <c r="Y72" s="7" t="s">
        <v>27</v>
      </c>
      <c r="Z72" s="7" t="s">
        <v>27</v>
      </c>
      <c r="AA72" s="7" t="s">
        <v>27</v>
      </c>
      <c r="AB72" s="8" t="s">
        <v>27</v>
      </c>
      <c r="AC72" s="8" t="s">
        <v>27</v>
      </c>
      <c r="AD72" s="7" t="s">
        <v>27</v>
      </c>
      <c r="AE72" s="7" t="s">
        <v>27</v>
      </c>
      <c r="AG72" s="28" t="s">
        <v>83</v>
      </c>
    </row>
    <row r="73" spans="1:33" s="2" customFormat="1" ht="19.5" customHeight="1">
      <c r="A73" s="10"/>
      <c r="B73" s="12" t="s">
        <v>84</v>
      </c>
      <c r="C73" s="8">
        <v>311</v>
      </c>
      <c r="D73" s="8">
        <v>120</v>
      </c>
      <c r="E73" s="8">
        <v>120</v>
      </c>
      <c r="F73" s="8">
        <v>0</v>
      </c>
      <c r="G73" s="7">
        <v>3</v>
      </c>
      <c r="H73" s="7">
        <v>3</v>
      </c>
      <c r="I73" s="16">
        <f aca="true" t="shared" si="76" ref="I73:I81">H73/G73</f>
        <v>1</v>
      </c>
      <c r="J73" s="7">
        <v>3</v>
      </c>
      <c r="K73" s="7">
        <v>3</v>
      </c>
      <c r="L73" s="16">
        <f aca="true" t="shared" si="77" ref="L73:L81">K73/J73</f>
        <v>1</v>
      </c>
      <c r="M73" s="7" t="s">
        <v>27</v>
      </c>
      <c r="N73" s="7" t="s">
        <v>27</v>
      </c>
      <c r="O73" s="7" t="s">
        <v>27</v>
      </c>
      <c r="P73" s="8">
        <v>184</v>
      </c>
      <c r="Q73" s="8">
        <v>1</v>
      </c>
      <c r="R73" s="16">
        <f aca="true" t="shared" si="78" ref="R73:R82">Q73/P73</f>
        <v>0.005434782608695652</v>
      </c>
      <c r="S73" s="8">
        <v>2</v>
      </c>
      <c r="T73" s="8">
        <v>1</v>
      </c>
      <c r="U73" s="16">
        <f aca="true" t="shared" si="79" ref="U73:U78">T73/S73</f>
        <v>0.5</v>
      </c>
      <c r="V73" s="8">
        <v>182</v>
      </c>
      <c r="W73" s="8">
        <v>0</v>
      </c>
      <c r="X73" s="16">
        <f aca="true" t="shared" si="80" ref="X73:X80">W73/V73</f>
        <v>0</v>
      </c>
      <c r="Y73" s="27">
        <v>4</v>
      </c>
      <c r="Z73" s="8">
        <f>J73+S73</f>
        <v>5</v>
      </c>
      <c r="AA73" s="8">
        <f>K73+T73</f>
        <v>4</v>
      </c>
      <c r="AB73" s="16">
        <f t="shared" si="74"/>
        <v>0.8</v>
      </c>
      <c r="AC73" s="8">
        <f>G73+P73</f>
        <v>187</v>
      </c>
      <c r="AD73" s="8">
        <f>H73+Q73</f>
        <v>4</v>
      </c>
      <c r="AE73" s="17">
        <f t="shared" si="72"/>
        <v>0.0213903743315508</v>
      </c>
      <c r="AG73" s="28">
        <f>V73+S73+D73+G73</f>
        <v>307</v>
      </c>
    </row>
    <row r="74" spans="1:33" s="2" customFormat="1" ht="19.5" customHeight="1">
      <c r="A74" s="10"/>
      <c r="B74" s="11" t="s">
        <v>85</v>
      </c>
      <c r="C74" s="8">
        <v>519</v>
      </c>
      <c r="D74" s="8">
        <v>117</v>
      </c>
      <c r="E74" s="8">
        <v>112</v>
      </c>
      <c r="F74" s="8">
        <v>5</v>
      </c>
      <c r="G74" s="7" t="s">
        <v>27</v>
      </c>
      <c r="H74" s="7" t="s">
        <v>27</v>
      </c>
      <c r="I74" s="7" t="s">
        <v>27</v>
      </c>
      <c r="J74" s="7" t="s">
        <v>27</v>
      </c>
      <c r="K74" s="7" t="s">
        <v>27</v>
      </c>
      <c r="L74" s="7" t="s">
        <v>27</v>
      </c>
      <c r="M74" s="7" t="s">
        <v>27</v>
      </c>
      <c r="N74" s="7" t="s">
        <v>27</v>
      </c>
      <c r="O74" s="7" t="s">
        <v>27</v>
      </c>
      <c r="P74" s="8">
        <v>402</v>
      </c>
      <c r="Q74" s="8">
        <v>29</v>
      </c>
      <c r="R74" s="17">
        <f t="shared" si="78"/>
        <v>0.07213930348258707</v>
      </c>
      <c r="S74" s="8">
        <v>10</v>
      </c>
      <c r="T74" s="8">
        <v>10</v>
      </c>
      <c r="U74" s="16">
        <f t="shared" si="79"/>
        <v>1</v>
      </c>
      <c r="V74" s="8">
        <v>392</v>
      </c>
      <c r="W74" s="8">
        <v>19</v>
      </c>
      <c r="X74" s="17">
        <f t="shared" si="80"/>
        <v>0.04846938775510204</v>
      </c>
      <c r="Y74" s="7" t="s">
        <v>27</v>
      </c>
      <c r="Z74" s="8">
        <f>S74</f>
        <v>10</v>
      </c>
      <c r="AA74" s="8">
        <f>T74</f>
        <v>10</v>
      </c>
      <c r="AB74" s="16">
        <f t="shared" si="74"/>
        <v>1</v>
      </c>
      <c r="AC74" s="8">
        <f>P74</f>
        <v>402</v>
      </c>
      <c r="AD74" s="8">
        <f>Q74</f>
        <v>29</v>
      </c>
      <c r="AE74" s="17">
        <f t="shared" si="72"/>
        <v>0.07213930348258707</v>
      </c>
      <c r="AG74" s="28">
        <f aca="true" t="shared" si="81" ref="AG73:AG76">V74+S74+D74</f>
        <v>519</v>
      </c>
    </row>
    <row r="75" spans="1:33" s="2" customFormat="1" ht="19.5" customHeight="1">
      <c r="A75" s="10"/>
      <c r="B75" s="11" t="s">
        <v>86</v>
      </c>
      <c r="C75" s="8">
        <v>168</v>
      </c>
      <c r="D75" s="8">
        <v>25</v>
      </c>
      <c r="E75" s="8">
        <v>24</v>
      </c>
      <c r="F75" s="8">
        <v>1</v>
      </c>
      <c r="G75" s="7" t="s">
        <v>27</v>
      </c>
      <c r="H75" s="7" t="s">
        <v>27</v>
      </c>
      <c r="I75" s="7" t="s">
        <v>27</v>
      </c>
      <c r="J75" s="7" t="s">
        <v>27</v>
      </c>
      <c r="K75" s="7" t="s">
        <v>27</v>
      </c>
      <c r="L75" s="7" t="s">
        <v>27</v>
      </c>
      <c r="M75" s="7" t="s">
        <v>27</v>
      </c>
      <c r="N75" s="7" t="s">
        <v>27</v>
      </c>
      <c r="O75" s="7" t="s">
        <v>27</v>
      </c>
      <c r="P75" s="8">
        <v>143</v>
      </c>
      <c r="Q75" s="8">
        <v>39</v>
      </c>
      <c r="R75" s="17">
        <f t="shared" si="78"/>
        <v>0.2727272727272727</v>
      </c>
      <c r="S75" s="8">
        <v>39</v>
      </c>
      <c r="T75" s="8">
        <v>39</v>
      </c>
      <c r="U75" s="16">
        <f t="shared" si="79"/>
        <v>1</v>
      </c>
      <c r="V75" s="8">
        <v>104</v>
      </c>
      <c r="W75" s="8">
        <v>0</v>
      </c>
      <c r="X75" s="16">
        <f t="shared" si="80"/>
        <v>0</v>
      </c>
      <c r="Y75" s="7" t="s">
        <v>27</v>
      </c>
      <c r="Z75" s="8">
        <f>S75</f>
        <v>39</v>
      </c>
      <c r="AA75" s="8">
        <f>T75</f>
        <v>39</v>
      </c>
      <c r="AB75" s="16">
        <f t="shared" si="74"/>
        <v>1</v>
      </c>
      <c r="AC75" s="8">
        <f>P75</f>
        <v>143</v>
      </c>
      <c r="AD75" s="8">
        <f>Q75</f>
        <v>39</v>
      </c>
      <c r="AE75" s="17">
        <f t="shared" si="72"/>
        <v>0.2727272727272727</v>
      </c>
      <c r="AG75" s="28">
        <f t="shared" si="81"/>
        <v>168</v>
      </c>
    </row>
    <row r="76" spans="1:33" s="2" customFormat="1" ht="19.5" customHeight="1">
      <c r="A76" s="10"/>
      <c r="B76" s="11" t="s">
        <v>87</v>
      </c>
      <c r="C76" s="8">
        <v>342</v>
      </c>
      <c r="D76" s="8">
        <v>50</v>
      </c>
      <c r="E76" s="8">
        <v>50</v>
      </c>
      <c r="F76" s="8">
        <v>0</v>
      </c>
      <c r="G76" s="7" t="s">
        <v>27</v>
      </c>
      <c r="H76" s="7" t="s">
        <v>27</v>
      </c>
      <c r="I76" s="7" t="s">
        <v>27</v>
      </c>
      <c r="J76" s="7" t="s">
        <v>27</v>
      </c>
      <c r="K76" s="7" t="s">
        <v>27</v>
      </c>
      <c r="L76" s="7" t="s">
        <v>27</v>
      </c>
      <c r="M76" s="7" t="s">
        <v>27</v>
      </c>
      <c r="N76" s="7" t="s">
        <v>27</v>
      </c>
      <c r="O76" s="7" t="s">
        <v>27</v>
      </c>
      <c r="P76" s="8">
        <v>292</v>
      </c>
      <c r="Q76" s="8">
        <v>73</v>
      </c>
      <c r="R76" s="16">
        <f t="shared" si="78"/>
        <v>0.25</v>
      </c>
      <c r="S76" s="8">
        <v>196</v>
      </c>
      <c r="T76" s="8">
        <v>73</v>
      </c>
      <c r="U76" s="17">
        <f t="shared" si="79"/>
        <v>0.37244897959183676</v>
      </c>
      <c r="V76" s="8">
        <v>96</v>
      </c>
      <c r="W76" s="8">
        <v>0</v>
      </c>
      <c r="X76" s="16">
        <f t="shared" si="80"/>
        <v>0</v>
      </c>
      <c r="Y76" s="7" t="s">
        <v>27</v>
      </c>
      <c r="Z76" s="8">
        <f>S76</f>
        <v>196</v>
      </c>
      <c r="AA76" s="8">
        <f>T76</f>
        <v>73</v>
      </c>
      <c r="AB76" s="17">
        <f t="shared" si="74"/>
        <v>0.37244897959183676</v>
      </c>
      <c r="AC76" s="8">
        <f>P76</f>
        <v>292</v>
      </c>
      <c r="AD76" s="8">
        <f>Q76</f>
        <v>73</v>
      </c>
      <c r="AE76" s="17">
        <f t="shared" si="72"/>
        <v>0.25</v>
      </c>
      <c r="AG76" s="28">
        <f t="shared" si="81"/>
        <v>342</v>
      </c>
    </row>
    <row r="77" spans="1:33" s="2" customFormat="1" ht="19.5" customHeight="1">
      <c r="A77" s="10"/>
      <c r="B77" s="11" t="s">
        <v>88</v>
      </c>
      <c r="C77" s="8">
        <v>158</v>
      </c>
      <c r="D77" s="8">
        <v>20</v>
      </c>
      <c r="E77" s="8">
        <v>20</v>
      </c>
      <c r="F77" s="8">
        <v>0</v>
      </c>
      <c r="G77" s="8">
        <v>1</v>
      </c>
      <c r="H77" s="8">
        <v>1</v>
      </c>
      <c r="I77" s="16">
        <f t="shared" si="76"/>
        <v>1</v>
      </c>
      <c r="J77" s="8">
        <v>1</v>
      </c>
      <c r="K77" s="8">
        <v>1</v>
      </c>
      <c r="L77" s="16">
        <f t="shared" si="77"/>
        <v>1</v>
      </c>
      <c r="M77" s="7" t="s">
        <v>27</v>
      </c>
      <c r="N77" s="7" t="s">
        <v>27</v>
      </c>
      <c r="O77" s="7" t="s">
        <v>27</v>
      </c>
      <c r="P77" s="8">
        <v>137</v>
      </c>
      <c r="Q77" s="8">
        <v>40</v>
      </c>
      <c r="R77" s="17">
        <f t="shared" si="78"/>
        <v>0.291970802919708</v>
      </c>
      <c r="S77" s="8">
        <v>6</v>
      </c>
      <c r="T77" s="8">
        <v>5</v>
      </c>
      <c r="U77" s="17">
        <f t="shared" si="79"/>
        <v>0.8333333333333334</v>
      </c>
      <c r="V77" s="8">
        <v>131</v>
      </c>
      <c r="W77" s="8">
        <v>35</v>
      </c>
      <c r="X77" s="17">
        <f t="shared" si="80"/>
        <v>0.26717557251908397</v>
      </c>
      <c r="Y77" s="7" t="s">
        <v>27</v>
      </c>
      <c r="Z77" s="8">
        <f>J77+S77</f>
        <v>7</v>
      </c>
      <c r="AA77" s="8">
        <f aca="true" t="shared" si="82" ref="AA74:AA82">K77+T77</f>
        <v>6</v>
      </c>
      <c r="AB77" s="17">
        <f t="shared" si="74"/>
        <v>0.8571428571428571</v>
      </c>
      <c r="AC77" s="8">
        <f>G77+P77</f>
        <v>138</v>
      </c>
      <c r="AD77" s="8">
        <f t="shared" si="75"/>
        <v>41</v>
      </c>
      <c r="AE77" s="17">
        <f t="shared" si="72"/>
        <v>0.2971014492753623</v>
      </c>
      <c r="AG77" s="28">
        <f aca="true" t="shared" si="83" ref="AG77:AG80">V77+S77+G77+D77</f>
        <v>158</v>
      </c>
    </row>
    <row r="78" spans="1:33" s="2" customFormat="1" ht="19.5" customHeight="1">
      <c r="A78" s="10"/>
      <c r="B78" s="11" t="s">
        <v>89</v>
      </c>
      <c r="C78" s="8">
        <v>363</v>
      </c>
      <c r="D78" s="8">
        <v>59</v>
      </c>
      <c r="E78" s="8">
        <v>59</v>
      </c>
      <c r="F78" s="8">
        <v>0</v>
      </c>
      <c r="G78" s="8">
        <v>2</v>
      </c>
      <c r="H78" s="8">
        <v>2</v>
      </c>
      <c r="I78" s="16">
        <f t="shared" si="76"/>
        <v>1</v>
      </c>
      <c r="J78" s="8">
        <v>2</v>
      </c>
      <c r="K78" s="8">
        <v>2</v>
      </c>
      <c r="L78" s="16">
        <f t="shared" si="77"/>
        <v>1</v>
      </c>
      <c r="M78" s="7" t="s">
        <v>27</v>
      </c>
      <c r="N78" s="7" t="s">
        <v>27</v>
      </c>
      <c r="O78" s="7" t="s">
        <v>27</v>
      </c>
      <c r="P78" s="8">
        <v>302</v>
      </c>
      <c r="Q78" s="8">
        <v>86</v>
      </c>
      <c r="R78" s="17">
        <f t="shared" si="78"/>
        <v>0.2847682119205298</v>
      </c>
      <c r="S78" s="8">
        <v>47</v>
      </c>
      <c r="T78" s="8">
        <v>45</v>
      </c>
      <c r="U78" s="17">
        <f t="shared" si="79"/>
        <v>0.9574468085106383</v>
      </c>
      <c r="V78" s="8">
        <v>255</v>
      </c>
      <c r="W78" s="8">
        <v>41</v>
      </c>
      <c r="X78" s="17">
        <f t="shared" si="80"/>
        <v>0.1607843137254902</v>
      </c>
      <c r="Y78" s="7" t="s">
        <v>27</v>
      </c>
      <c r="Z78" s="8">
        <f>J78+S78</f>
        <v>49</v>
      </c>
      <c r="AA78" s="8">
        <f t="shared" si="82"/>
        <v>47</v>
      </c>
      <c r="AB78" s="17">
        <f t="shared" si="74"/>
        <v>0.9591836734693877</v>
      </c>
      <c r="AC78" s="8">
        <f>G78+P78</f>
        <v>304</v>
      </c>
      <c r="AD78" s="8">
        <f t="shared" si="75"/>
        <v>88</v>
      </c>
      <c r="AE78" s="17">
        <f t="shared" si="72"/>
        <v>0.2894736842105263</v>
      </c>
      <c r="AG78" s="28">
        <f t="shared" si="83"/>
        <v>363</v>
      </c>
    </row>
    <row r="79" spans="1:33" s="2" customFormat="1" ht="19.5" customHeight="1">
      <c r="A79" s="10"/>
      <c r="B79" s="11" t="s">
        <v>90</v>
      </c>
      <c r="C79" s="8">
        <v>544</v>
      </c>
      <c r="D79" s="8">
        <v>245</v>
      </c>
      <c r="E79" s="8">
        <v>241</v>
      </c>
      <c r="F79" s="8">
        <v>4</v>
      </c>
      <c r="G79" s="8">
        <v>3</v>
      </c>
      <c r="H79" s="8">
        <v>3</v>
      </c>
      <c r="I79" s="16">
        <f t="shared" si="76"/>
        <v>1</v>
      </c>
      <c r="J79" s="8">
        <v>3</v>
      </c>
      <c r="K79" s="8">
        <v>3</v>
      </c>
      <c r="L79" s="16">
        <f t="shared" si="77"/>
        <v>1</v>
      </c>
      <c r="M79" s="7" t="s">
        <v>27</v>
      </c>
      <c r="N79" s="7" t="s">
        <v>27</v>
      </c>
      <c r="O79" s="7" t="s">
        <v>27</v>
      </c>
      <c r="P79" s="8">
        <v>296</v>
      </c>
      <c r="Q79" s="8">
        <v>0</v>
      </c>
      <c r="R79" s="16">
        <f t="shared" si="78"/>
        <v>0</v>
      </c>
      <c r="S79" s="7" t="s">
        <v>27</v>
      </c>
      <c r="T79" s="7" t="s">
        <v>27</v>
      </c>
      <c r="U79" s="7" t="s">
        <v>27</v>
      </c>
      <c r="V79" s="8">
        <v>296</v>
      </c>
      <c r="W79" s="8">
        <v>0</v>
      </c>
      <c r="X79" s="16">
        <f t="shared" si="80"/>
        <v>0</v>
      </c>
      <c r="Y79" s="7" t="s">
        <v>27</v>
      </c>
      <c r="Z79" s="8">
        <f>J79</f>
        <v>3</v>
      </c>
      <c r="AA79" s="8">
        <f>K79</f>
        <v>3</v>
      </c>
      <c r="AB79" s="16">
        <f t="shared" si="74"/>
        <v>1</v>
      </c>
      <c r="AC79" s="8">
        <f>G79+P79</f>
        <v>299</v>
      </c>
      <c r="AD79" s="8">
        <f t="shared" si="75"/>
        <v>3</v>
      </c>
      <c r="AE79" s="17">
        <f t="shared" si="72"/>
        <v>0.010033444816053512</v>
      </c>
      <c r="AG79" s="28">
        <f>V79+G79+D79</f>
        <v>544</v>
      </c>
    </row>
    <row r="80" spans="1:33" s="2" customFormat="1" ht="19.5" customHeight="1">
      <c r="A80" s="15"/>
      <c r="B80" s="11" t="s">
        <v>91</v>
      </c>
      <c r="C80" s="8">
        <v>245</v>
      </c>
      <c r="D80" s="8">
        <v>61</v>
      </c>
      <c r="E80" s="8">
        <v>61</v>
      </c>
      <c r="F80" s="8">
        <v>0</v>
      </c>
      <c r="G80" s="8">
        <v>1</v>
      </c>
      <c r="H80" s="8">
        <v>1</v>
      </c>
      <c r="I80" s="16">
        <f t="shared" si="76"/>
        <v>1</v>
      </c>
      <c r="J80" s="8">
        <v>1</v>
      </c>
      <c r="K80" s="8">
        <v>1</v>
      </c>
      <c r="L80" s="16">
        <f t="shared" si="77"/>
        <v>1</v>
      </c>
      <c r="M80" s="7" t="s">
        <v>27</v>
      </c>
      <c r="N80" s="7" t="s">
        <v>27</v>
      </c>
      <c r="O80" s="7" t="s">
        <v>27</v>
      </c>
      <c r="P80" s="8">
        <v>183</v>
      </c>
      <c r="Q80" s="8">
        <v>25</v>
      </c>
      <c r="R80" s="17">
        <f t="shared" si="78"/>
        <v>0.1366120218579235</v>
      </c>
      <c r="S80" s="8">
        <v>8</v>
      </c>
      <c r="T80" s="8">
        <v>8</v>
      </c>
      <c r="U80" s="16">
        <f aca="true" t="shared" si="84" ref="U80:U82">T80/S80</f>
        <v>1</v>
      </c>
      <c r="V80" s="8">
        <v>175</v>
      </c>
      <c r="W80" s="8">
        <v>17</v>
      </c>
      <c r="X80" s="16">
        <f t="shared" si="80"/>
        <v>0.09714285714285714</v>
      </c>
      <c r="Y80" s="7" t="s">
        <v>27</v>
      </c>
      <c r="Z80" s="8">
        <f>J80+S80</f>
        <v>9</v>
      </c>
      <c r="AA80" s="8">
        <f t="shared" si="82"/>
        <v>9</v>
      </c>
      <c r="AB80" s="16">
        <f t="shared" si="74"/>
        <v>1</v>
      </c>
      <c r="AC80" s="8">
        <f aca="true" t="shared" si="85" ref="AC80:AC83">G80+P80</f>
        <v>184</v>
      </c>
      <c r="AD80" s="8">
        <f t="shared" si="75"/>
        <v>26</v>
      </c>
      <c r="AE80" s="17">
        <f t="shared" si="72"/>
        <v>0.14130434782608695</v>
      </c>
      <c r="AG80" s="28">
        <f t="shared" si="83"/>
        <v>245</v>
      </c>
    </row>
    <row r="81" spans="1:33" s="2" customFormat="1" ht="19.5" customHeight="1">
      <c r="A81" s="8">
        <v>10</v>
      </c>
      <c r="B81" s="13" t="s">
        <v>92</v>
      </c>
      <c r="C81" s="8">
        <v>32</v>
      </c>
      <c r="D81" s="8">
        <v>15</v>
      </c>
      <c r="E81" s="8">
        <v>15</v>
      </c>
      <c r="F81" s="8">
        <v>0</v>
      </c>
      <c r="G81" s="8">
        <v>1</v>
      </c>
      <c r="H81" s="8">
        <v>0</v>
      </c>
      <c r="I81" s="16">
        <f t="shared" si="76"/>
        <v>0</v>
      </c>
      <c r="J81" s="8">
        <v>1</v>
      </c>
      <c r="K81" s="8">
        <v>0</v>
      </c>
      <c r="L81" s="16">
        <f t="shared" si="77"/>
        <v>0</v>
      </c>
      <c r="M81" s="7" t="s">
        <v>27</v>
      </c>
      <c r="N81" s="7" t="s">
        <v>27</v>
      </c>
      <c r="O81" s="7" t="s">
        <v>27</v>
      </c>
      <c r="P81" s="8">
        <v>16</v>
      </c>
      <c r="Q81" s="8">
        <v>1</v>
      </c>
      <c r="R81" s="17">
        <f t="shared" si="78"/>
        <v>0.0625</v>
      </c>
      <c r="S81" s="8">
        <v>16</v>
      </c>
      <c r="T81" s="8">
        <v>1</v>
      </c>
      <c r="U81" s="17">
        <f t="shared" si="84"/>
        <v>0.0625</v>
      </c>
      <c r="V81" s="7" t="s">
        <v>27</v>
      </c>
      <c r="W81" s="7" t="s">
        <v>27</v>
      </c>
      <c r="X81" s="7" t="s">
        <v>27</v>
      </c>
      <c r="Y81" s="7" t="s">
        <v>27</v>
      </c>
      <c r="Z81" s="8">
        <f aca="true" t="shared" si="86" ref="Z81:Z83">J81+S81</f>
        <v>17</v>
      </c>
      <c r="AA81" s="8">
        <f t="shared" si="82"/>
        <v>1</v>
      </c>
      <c r="AB81" s="17">
        <f aca="true" t="shared" si="87" ref="AB81:AB83">AA81/Z81</f>
        <v>0.058823529411764705</v>
      </c>
      <c r="AC81" s="8">
        <f t="shared" si="85"/>
        <v>17</v>
      </c>
      <c r="AD81" s="8">
        <f aca="true" t="shared" si="88" ref="AD81:AD83">H81+Q81</f>
        <v>1</v>
      </c>
      <c r="AE81" s="17">
        <f aca="true" t="shared" si="89" ref="AE81:AE83">AD81/AC81</f>
        <v>0.058823529411764705</v>
      </c>
      <c r="AG81" s="28">
        <f>S81+G81+D81</f>
        <v>32</v>
      </c>
    </row>
    <row r="82" spans="1:33" s="2" customFormat="1" ht="19.5" customHeight="1">
      <c r="A82" s="9">
        <v>11</v>
      </c>
      <c r="B82" s="7" t="s">
        <v>93</v>
      </c>
      <c r="C82" s="8">
        <v>1172</v>
      </c>
      <c r="D82" s="8">
        <v>159</v>
      </c>
      <c r="E82" s="8">
        <f>D82-F82</f>
        <v>159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1013</v>
      </c>
      <c r="Q82" s="8">
        <v>68</v>
      </c>
      <c r="R82" s="17">
        <f t="shared" si="78"/>
        <v>0.06712734452122408</v>
      </c>
      <c r="S82" s="8">
        <f>P82-V82</f>
        <v>67</v>
      </c>
      <c r="T82" s="8">
        <v>67</v>
      </c>
      <c r="U82" s="16">
        <f t="shared" si="84"/>
        <v>1</v>
      </c>
      <c r="V82" s="8">
        <v>946</v>
      </c>
      <c r="W82" s="8">
        <v>1</v>
      </c>
      <c r="X82" s="17">
        <f>W82/V82</f>
        <v>0.0010570824524312897</v>
      </c>
      <c r="Y82" s="7" t="s">
        <v>27</v>
      </c>
      <c r="Z82" s="8">
        <f t="shared" si="86"/>
        <v>67</v>
      </c>
      <c r="AA82" s="8">
        <f t="shared" si="82"/>
        <v>67</v>
      </c>
      <c r="AB82" s="16">
        <f t="shared" si="87"/>
        <v>1</v>
      </c>
      <c r="AC82" s="8">
        <f t="shared" si="85"/>
        <v>1013</v>
      </c>
      <c r="AD82" s="8">
        <f t="shared" si="88"/>
        <v>68</v>
      </c>
      <c r="AE82" s="17">
        <f t="shared" si="89"/>
        <v>0.06712734452122408</v>
      </c>
      <c r="AG82" s="28">
        <f>V82+S82+G82+D82</f>
        <v>1172</v>
      </c>
    </row>
    <row r="83" spans="1:33" s="2" customFormat="1" ht="19.5" customHeight="1">
      <c r="A83" s="15"/>
      <c r="B83" s="11" t="s">
        <v>28</v>
      </c>
      <c r="C83" s="8">
        <v>1</v>
      </c>
      <c r="D83" s="8">
        <v>1</v>
      </c>
      <c r="E83" s="8">
        <v>1</v>
      </c>
      <c r="F83" s="8">
        <v>0</v>
      </c>
      <c r="G83" s="7" t="s">
        <v>27</v>
      </c>
      <c r="H83" s="7" t="s">
        <v>27</v>
      </c>
      <c r="I83" s="7" t="s">
        <v>27</v>
      </c>
      <c r="J83" s="7" t="s">
        <v>27</v>
      </c>
      <c r="K83" s="7" t="s">
        <v>27</v>
      </c>
      <c r="L83" s="7" t="s">
        <v>27</v>
      </c>
      <c r="M83" s="7" t="s">
        <v>27</v>
      </c>
      <c r="N83" s="7" t="s">
        <v>27</v>
      </c>
      <c r="O83" s="7" t="s">
        <v>27</v>
      </c>
      <c r="P83" s="7" t="s">
        <v>27</v>
      </c>
      <c r="Q83" s="7" t="s">
        <v>27</v>
      </c>
      <c r="R83" s="7" t="s">
        <v>27</v>
      </c>
      <c r="S83" s="7" t="s">
        <v>27</v>
      </c>
      <c r="T83" s="7" t="s">
        <v>27</v>
      </c>
      <c r="U83" s="7" t="s">
        <v>27</v>
      </c>
      <c r="V83" s="7" t="s">
        <v>27</v>
      </c>
      <c r="W83" s="7" t="s">
        <v>27</v>
      </c>
      <c r="X83" s="7" t="s">
        <v>27</v>
      </c>
      <c r="Y83" s="7" t="s">
        <v>27</v>
      </c>
      <c r="Z83" s="7" t="s">
        <v>27</v>
      </c>
      <c r="AA83" s="7" t="s">
        <v>27</v>
      </c>
      <c r="AB83" s="7" t="s">
        <v>27</v>
      </c>
      <c r="AC83" s="8" t="s">
        <v>27</v>
      </c>
      <c r="AD83" s="7" t="s">
        <v>27</v>
      </c>
      <c r="AE83" s="7" t="s">
        <v>27</v>
      </c>
      <c r="AG83" s="28">
        <f>D83</f>
        <v>1</v>
      </c>
    </row>
    <row r="84" spans="1:33" s="2" customFormat="1" ht="19.5" customHeight="1">
      <c r="A84" s="11" t="s">
        <v>94</v>
      </c>
      <c r="B84" s="11" t="s">
        <v>94</v>
      </c>
      <c r="C84" s="8">
        <f aca="true" t="shared" si="90" ref="C84:H84">C6+C16+C24+C31+C36+C43+C51+C60+C70+C81+C82</f>
        <v>191293</v>
      </c>
      <c r="D84" s="8">
        <f t="shared" si="90"/>
        <v>6128</v>
      </c>
      <c r="E84" s="8">
        <f t="shared" si="90"/>
        <v>4913</v>
      </c>
      <c r="F84" s="8">
        <f t="shared" si="90"/>
        <v>1216</v>
      </c>
      <c r="G84" s="8">
        <f t="shared" si="90"/>
        <v>290</v>
      </c>
      <c r="H84" s="8">
        <f t="shared" si="90"/>
        <v>276</v>
      </c>
      <c r="I84" s="17">
        <f>H84/G84</f>
        <v>0.9517241379310345</v>
      </c>
      <c r="J84" s="8">
        <f>J6+J16+J24+J31+J36+J43+J51+J60+J70+J81+J82</f>
        <v>190</v>
      </c>
      <c r="K84" s="8">
        <f>K6+K16+K24+K31+K36+K43+K51+K60+K70+K81+K82</f>
        <v>176</v>
      </c>
      <c r="L84" s="17">
        <f>K84/J84</f>
        <v>0.9263157894736842</v>
      </c>
      <c r="M84" s="8">
        <f>M16+M43</f>
        <v>100</v>
      </c>
      <c r="N84" s="8">
        <f>N16+N43</f>
        <v>100</v>
      </c>
      <c r="O84" s="16">
        <f>N84/M84</f>
        <v>1</v>
      </c>
      <c r="P84" s="8">
        <f aca="true" t="shared" si="91" ref="P84:T84">P6+P16+P24+P31+P36+P43+P51+P60+P70+P81+P82</f>
        <v>184845</v>
      </c>
      <c r="Q84" s="8">
        <f t="shared" si="91"/>
        <v>9694</v>
      </c>
      <c r="R84" s="17">
        <f>Q84/P84</f>
        <v>0.05244393951689253</v>
      </c>
      <c r="S84" s="8">
        <f t="shared" si="91"/>
        <v>2856</v>
      </c>
      <c r="T84" s="8">
        <f t="shared" si="91"/>
        <v>998</v>
      </c>
      <c r="U84" s="17">
        <f>T84/S84</f>
        <v>0.3494397759103641</v>
      </c>
      <c r="V84" s="8">
        <f aca="true" t="shared" si="92" ref="V84:Y84">V6+V16+V24+V31+V36+V43+V51+V60+V70+V82</f>
        <v>181989</v>
      </c>
      <c r="W84" s="8">
        <f t="shared" si="92"/>
        <v>8578</v>
      </c>
      <c r="X84" s="17">
        <f>W84/V84</f>
        <v>0.04713471693344103</v>
      </c>
      <c r="Y84" s="8">
        <f>Y6+Y24+Y36+Y51+Y60+Y70</f>
        <v>31</v>
      </c>
      <c r="Z84" s="8">
        <f>J84+S84</f>
        <v>3046</v>
      </c>
      <c r="AA84" s="8">
        <f>K84+T84</f>
        <v>1174</v>
      </c>
      <c r="AB84" s="17">
        <f>AA84/Z84</f>
        <v>0.3854235062376888</v>
      </c>
      <c r="AC84" s="8">
        <f>G84+P84</f>
        <v>185135</v>
      </c>
      <c r="AD84" s="8">
        <f>H84+Q84</f>
        <v>9970</v>
      </c>
      <c r="AE84" s="17">
        <f>AD84/AC84</f>
        <v>0.05385259405298836</v>
      </c>
      <c r="AG84" s="29"/>
    </row>
  </sheetData>
  <sheetProtection/>
  <autoFilter ref="A5:AG84"/>
  <mergeCells count="34">
    <mergeCell ref="A1:AE1"/>
    <mergeCell ref="AC2:AE2"/>
    <mergeCell ref="D3:F3"/>
    <mergeCell ref="G3:O3"/>
    <mergeCell ref="P3:X3"/>
    <mergeCell ref="J4:L4"/>
    <mergeCell ref="M4:O4"/>
    <mergeCell ref="S4:U4"/>
    <mergeCell ref="V4:X4"/>
    <mergeCell ref="A3:A5"/>
    <mergeCell ref="A6:A15"/>
    <mergeCell ref="A16:A23"/>
    <mergeCell ref="A24:A30"/>
    <mergeCell ref="A31:A35"/>
    <mergeCell ref="A36:A42"/>
    <mergeCell ref="A43:A50"/>
    <mergeCell ref="A51:A59"/>
    <mergeCell ref="A60:A69"/>
    <mergeCell ref="A70:A80"/>
    <mergeCell ref="A82:A83"/>
    <mergeCell ref="B3:B5"/>
    <mergeCell ref="C3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Y3:Y5"/>
    <mergeCell ref="Z3:AB4"/>
    <mergeCell ref="AC3:AE4"/>
  </mergeCells>
  <printOptions/>
  <pageMargins left="0.7513888888888889" right="0.7513888888888889" top="1" bottom="1" header="0.5118055555555555" footer="0.5118055555555555"/>
  <pageSetup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JingMiao</dc:creator>
  <cp:keywords/>
  <dc:description/>
  <cp:lastModifiedBy>JingMiao</cp:lastModifiedBy>
  <dcterms:created xsi:type="dcterms:W3CDTF">2021-08-30T08:15:06Z</dcterms:created>
  <dcterms:modified xsi:type="dcterms:W3CDTF">2021-10-22T06:47:36Z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4E85B19CE2CB40478DE43C1E4889B7B9</vt:lpwstr>
  </property>
</Properties>
</file>